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ianavaquerovega/Downloads/"/>
    </mc:Choice>
  </mc:AlternateContent>
  <xr:revisionPtr revIDLastSave="0" documentId="13_ncr:1_{2678ABF1-8AB6-C040-9627-3F8AEC4DC258}" xr6:coauthVersionLast="47" xr6:coauthVersionMax="47" xr10:uidLastSave="{00000000-0000-0000-0000-000000000000}"/>
  <bookViews>
    <workbookView xWindow="0" yWindow="0" windowWidth="28800" windowHeight="18000" xr2:uid="{F7BA3E46-F698-224F-9BD8-02A2F1C464F6}"/>
  </bookViews>
  <sheets>
    <sheet name="Project Name" sheetId="1" r:id="rId1"/>
    <sheet name="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83" i="1" l="1" a="1"/>
  <c r="X83" i="1" s="1"/>
  <c r="X63" i="1" a="1"/>
  <c r="X63" i="1" s="1"/>
  <c r="X64" i="1" a="1"/>
  <c r="X64" i="1" s="1"/>
  <c r="X65" i="1" a="1"/>
  <c r="X65" i="1" s="1"/>
  <c r="X66" i="1" a="1"/>
  <c r="X66" i="1" s="1"/>
  <c r="X67" i="1" a="1"/>
  <c r="X67" i="1" s="1"/>
  <c r="X68" i="1" a="1"/>
  <c r="X68" i="1" s="1"/>
  <c r="X69" i="1" a="1"/>
  <c r="X69" i="1" s="1"/>
  <c r="X70" i="1" a="1"/>
  <c r="X70" i="1" s="1"/>
  <c r="X71" i="1" a="1"/>
  <c r="X71" i="1" s="1"/>
  <c r="X72" i="1" a="1"/>
  <c r="X72" i="1" s="1"/>
  <c r="X73" i="1" a="1"/>
  <c r="X73" i="1" s="1"/>
  <c r="X74" i="1" a="1"/>
  <c r="X74" i="1" s="1"/>
  <c r="X75" i="1" a="1"/>
  <c r="X75" i="1" s="1"/>
  <c r="X76" i="1" a="1"/>
  <c r="X76" i="1" s="1"/>
  <c r="X77" i="1" a="1"/>
  <c r="X77" i="1" s="1"/>
  <c r="X78" i="1" a="1"/>
  <c r="X78" i="1" s="1"/>
  <c r="X79" i="1" a="1"/>
  <c r="X79" i="1" s="1"/>
  <c r="X80" i="1" a="1"/>
  <c r="X80" i="1" s="1"/>
  <c r="X81" i="1" a="1"/>
  <c r="X81" i="1" s="1"/>
  <c r="X82" i="1" a="1"/>
  <c r="X82" i="1" s="1"/>
  <c r="X62" i="1" a="1"/>
  <c r="X62" i="1" s="1"/>
  <c r="AL49" i="1"/>
  <c r="B62" i="1" l="1"/>
  <c r="F62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30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P48" i="1" s="1"/>
  <c r="AQ48" i="1" s="1"/>
  <c r="AN49" i="1"/>
  <c r="AP49" i="1" s="1"/>
  <c r="AQ49" i="1" s="1"/>
  <c r="AN50" i="1"/>
  <c r="AN51" i="1"/>
  <c r="AN30" i="1"/>
  <c r="I62" i="1" l="1"/>
  <c r="F64" i="1" a="1"/>
  <c r="F64" i="1" s="1"/>
  <c r="F66" i="1" a="1"/>
  <c r="F66" i="1" s="1"/>
  <c r="F63" i="1" a="1"/>
  <c r="F63" i="1" s="1"/>
  <c r="F65" i="1" a="1"/>
  <c r="F65" i="1" s="1"/>
  <c r="B66" i="1" a="1"/>
  <c r="B66" i="1" s="1"/>
  <c r="B63" i="1" a="1"/>
  <c r="B63" i="1" s="1"/>
  <c r="B64" i="1" a="1"/>
  <c r="B64" i="1" s="1"/>
  <c r="B65" i="1" a="1"/>
  <c r="B65" i="1" s="1"/>
  <c r="AS49" i="1"/>
  <c r="AS48" i="1"/>
  <c r="AP39" i="1"/>
  <c r="AQ39" i="1" s="1"/>
  <c r="AS39" i="1" s="1"/>
  <c r="M62" i="1"/>
  <c r="AP50" i="1"/>
  <c r="AQ50" i="1" s="1"/>
  <c r="AS50" i="1" s="1"/>
  <c r="AP42" i="1"/>
  <c r="AQ42" i="1" s="1"/>
  <c r="AS42" i="1" s="1"/>
  <c r="AP51" i="1"/>
  <c r="AQ51" i="1" s="1"/>
  <c r="AS51" i="1" s="1"/>
  <c r="AP30" i="1"/>
  <c r="AQ30" i="1" s="1"/>
  <c r="AS30" i="1" s="1"/>
  <c r="AP31" i="1"/>
  <c r="AQ31" i="1" s="1"/>
  <c r="AS31" i="1" s="1"/>
  <c r="AP47" i="1"/>
  <c r="AQ47" i="1" s="1"/>
  <c r="AS47" i="1" s="1"/>
  <c r="AP41" i="1"/>
  <c r="AQ41" i="1" s="1"/>
  <c r="AS41" i="1" s="1"/>
  <c r="AP40" i="1"/>
  <c r="AQ40" i="1" s="1"/>
  <c r="AS40" i="1" s="1"/>
  <c r="AP34" i="1"/>
  <c r="AQ34" i="1" s="1"/>
  <c r="AS34" i="1" s="1"/>
  <c r="AP32" i="1"/>
  <c r="AQ32" i="1" s="1"/>
  <c r="AS32" i="1" s="1"/>
  <c r="AP43" i="1"/>
  <c r="AQ43" i="1" s="1"/>
  <c r="AS43" i="1" s="1"/>
  <c r="AP35" i="1"/>
  <c r="AQ35" i="1" s="1"/>
  <c r="AS35" i="1" s="1"/>
  <c r="AP33" i="1"/>
  <c r="AQ33" i="1" s="1"/>
  <c r="AS33" i="1" s="1"/>
  <c r="AP46" i="1"/>
  <c r="AQ46" i="1" s="1"/>
  <c r="AS46" i="1" s="1"/>
  <c r="AP38" i="1"/>
  <c r="AQ38" i="1" s="1"/>
  <c r="AS38" i="1" s="1"/>
  <c r="AP45" i="1"/>
  <c r="AQ45" i="1" s="1"/>
  <c r="AS45" i="1" s="1"/>
  <c r="AP37" i="1"/>
  <c r="AQ37" i="1" s="1"/>
  <c r="AS37" i="1" s="1"/>
  <c r="AP44" i="1"/>
  <c r="AQ44" i="1" s="1"/>
  <c r="AS44" i="1" s="1"/>
  <c r="AP36" i="1"/>
  <c r="AQ36" i="1" s="1"/>
  <c r="AS36" i="1" s="1"/>
  <c r="AL31" i="1"/>
  <c r="AM31" i="1" s="1" a="1"/>
  <c r="AM31" i="1" s="1"/>
  <c r="AL32" i="1"/>
  <c r="AM32" i="1" s="1" a="1"/>
  <c r="AM32" i="1" s="1"/>
  <c r="AL33" i="1"/>
  <c r="AM33" i="1" s="1" a="1"/>
  <c r="AM33" i="1" s="1"/>
  <c r="AL34" i="1"/>
  <c r="AM34" i="1" s="1" a="1"/>
  <c r="AM34" i="1" s="1"/>
  <c r="AL35" i="1"/>
  <c r="AM35" i="1" s="1" a="1"/>
  <c r="AM35" i="1" s="1"/>
  <c r="AL36" i="1"/>
  <c r="AM36" i="1" s="1" a="1"/>
  <c r="AM36" i="1" s="1"/>
  <c r="AL37" i="1"/>
  <c r="AM37" i="1" s="1" a="1"/>
  <c r="AM37" i="1" s="1"/>
  <c r="AL38" i="1"/>
  <c r="AM38" i="1" s="1" a="1"/>
  <c r="AM38" i="1" s="1"/>
  <c r="AL39" i="1"/>
  <c r="AM39" i="1" s="1" a="1"/>
  <c r="AM39" i="1" s="1"/>
  <c r="AL40" i="1"/>
  <c r="AM40" i="1" s="1" a="1"/>
  <c r="AM40" i="1" s="1"/>
  <c r="AL41" i="1"/>
  <c r="AM41" i="1" s="1" a="1"/>
  <c r="AM41" i="1" s="1"/>
  <c r="AL42" i="1"/>
  <c r="AM42" i="1" s="1" a="1"/>
  <c r="AM42" i="1" s="1"/>
  <c r="AL43" i="1"/>
  <c r="AM43" i="1" s="1" a="1"/>
  <c r="AM43" i="1" s="1"/>
  <c r="AL44" i="1"/>
  <c r="AM44" i="1" s="1" a="1"/>
  <c r="AM44" i="1" s="1"/>
  <c r="AL45" i="1"/>
  <c r="AM45" i="1" s="1" a="1"/>
  <c r="AM45" i="1" s="1"/>
  <c r="AL46" i="1"/>
  <c r="AM46" i="1" s="1" a="1"/>
  <c r="AM46" i="1" s="1"/>
  <c r="AL47" i="1"/>
  <c r="AM47" i="1" s="1" a="1"/>
  <c r="AM47" i="1" s="1"/>
  <c r="AL48" i="1"/>
  <c r="AM48" i="1" s="1" a="1"/>
  <c r="AM48" i="1" s="1"/>
  <c r="AM49" i="1" a="1"/>
  <c r="AM49" i="1" s="1"/>
  <c r="AL50" i="1"/>
  <c r="AM50" i="1" s="1" a="1"/>
  <c r="AM50" i="1" s="1"/>
  <c r="AL51" i="1"/>
  <c r="AM51" i="1" s="1" a="1"/>
  <c r="AM51" i="1" s="1"/>
  <c r="AL30" i="1"/>
  <c r="AM30" i="1" s="1" a="1"/>
  <c r="AM30" i="1" s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30" i="1"/>
  <c r="R41" i="1" l="1" a="1"/>
  <c r="R41" i="1" s="1"/>
  <c r="M64" i="1" a="1"/>
  <c r="M64" i="1" s="1"/>
  <c r="M66" i="1" a="1"/>
  <c r="M66" i="1" s="1"/>
  <c r="M65" i="1" a="1"/>
  <c r="M65" i="1" s="1"/>
  <c r="M63" i="1" a="1"/>
  <c r="M63" i="1" s="1"/>
  <c r="I63" i="1" a="1"/>
  <c r="I63" i="1" s="1"/>
  <c r="I65" i="1" a="1"/>
  <c r="I65" i="1" s="1"/>
  <c r="I64" i="1" a="1"/>
  <c r="I64" i="1" s="1"/>
  <c r="I66" i="1" a="1"/>
  <c r="I66" i="1" s="1"/>
  <c r="X51" i="1" a="1"/>
  <c r="X51" i="1" s="1"/>
  <c r="X48" i="1" a="1"/>
  <c r="X48" i="1" s="1"/>
  <c r="X40" i="1" a="1"/>
  <c r="X40" i="1" s="1"/>
  <c r="X41" i="1" a="1"/>
  <c r="X41" i="1" s="1"/>
  <c r="X47" i="1" a="1"/>
  <c r="X47" i="1" s="1"/>
  <c r="X50" i="1" a="1"/>
  <c r="X50" i="1" s="1"/>
  <c r="X42" i="1" a="1"/>
  <c r="X42" i="1" s="1"/>
  <c r="X49" i="1" a="1"/>
  <c r="X49" i="1" s="1"/>
  <c r="X43" i="1" a="1"/>
  <c r="X43" i="1" s="1"/>
  <c r="X44" i="1" a="1"/>
  <c r="X44" i="1" s="1"/>
  <c r="X45" i="1" a="1"/>
  <c r="X45" i="1" s="1"/>
  <c r="X46" i="1" a="1"/>
  <c r="X46" i="1" s="1"/>
  <c r="R51" i="1" a="1"/>
  <c r="R51" i="1" s="1"/>
  <c r="R47" i="1" a="1"/>
  <c r="R47" i="1" s="1"/>
  <c r="R44" i="1" a="1"/>
  <c r="R44" i="1" s="1"/>
  <c r="R48" i="1" a="1"/>
  <c r="R48" i="1" s="1"/>
  <c r="R50" i="1" a="1"/>
  <c r="R50" i="1" s="1"/>
  <c r="R40" i="1" a="1"/>
  <c r="R40" i="1" s="1"/>
  <c r="R42" i="1" a="1"/>
  <c r="R42" i="1" s="1"/>
  <c r="R43" i="1" a="1"/>
  <c r="R43" i="1" s="1"/>
  <c r="R45" i="1" a="1"/>
  <c r="R45" i="1" s="1"/>
  <c r="R46" i="1" a="1"/>
  <c r="R46" i="1" s="1"/>
  <c r="R49" i="1" a="1"/>
  <c r="R49" i="1" s="1"/>
  <c r="X27" i="1" a="1"/>
  <c r="X27" i="1" s="1"/>
  <c r="X35" i="1" a="1"/>
  <c r="X35" i="1" s="1"/>
  <c r="R35" i="1" a="1"/>
  <c r="R35" i="1" s="1"/>
  <c r="R36" i="1" a="1"/>
  <c r="R36" i="1" s="1"/>
  <c r="X26" i="1" a="1"/>
  <c r="X26" i="1" s="1"/>
  <c r="X31" i="1" a="1"/>
  <c r="X31" i="1" s="1"/>
  <c r="R33" i="1" a="1"/>
  <c r="R33" i="1" s="1"/>
  <c r="X28" i="1" a="1"/>
  <c r="X28" i="1" s="1"/>
  <c r="X32" i="1" a="1"/>
  <c r="X32" i="1" s="1"/>
  <c r="X29" i="1" a="1"/>
  <c r="X29" i="1" s="1"/>
  <c r="X37" i="1" a="1"/>
  <c r="X37" i="1" s="1"/>
  <c r="R31" i="1" a="1"/>
  <c r="R31" i="1" s="1"/>
  <c r="R37" i="1" a="1"/>
  <c r="R37" i="1" s="1"/>
  <c r="R32" i="1" a="1"/>
  <c r="R32" i="1" s="1"/>
  <c r="R27" i="1" a="1"/>
  <c r="R27" i="1" s="1"/>
  <c r="X33" i="1" a="1"/>
  <c r="X33" i="1" s="1"/>
  <c r="X34" i="1" a="1"/>
  <c r="X34" i="1" s="1"/>
  <c r="R29" i="1" a="1"/>
  <c r="R29" i="1" s="1"/>
  <c r="R30" i="1" a="1"/>
  <c r="R30" i="1" s="1"/>
  <c r="X36" i="1" a="1"/>
  <c r="X36" i="1" s="1"/>
  <c r="X30" i="1" a="1"/>
  <c r="X30" i="1" s="1"/>
  <c r="R26" i="1" a="1"/>
  <c r="R26" i="1" s="1"/>
  <c r="R28" i="1" a="1"/>
  <c r="R28" i="1" s="1"/>
  <c r="R34" i="1" a="1"/>
  <c r="R34" i="1" s="1"/>
  <c r="S62" i="1"/>
  <c r="AE26" i="1"/>
  <c r="AE27" i="1"/>
  <c r="S65" i="1" l="1" a="1"/>
  <c r="S65" i="1" s="1"/>
  <c r="S63" i="1" a="1"/>
  <c r="S63" i="1" s="1"/>
  <c r="S66" i="1" a="1"/>
  <c r="S66" i="1" s="1"/>
  <c r="S64" i="1" a="1"/>
  <c r="S64" i="1" s="1"/>
  <c r="B67" i="1"/>
  <c r="AE28" i="1"/>
  <c r="AF28" i="1" s="1"/>
  <c r="B71" i="1" l="1" a="1"/>
  <c r="B71" i="1" s="1"/>
  <c r="B68" i="1" a="1"/>
  <c r="B68" i="1" s="1"/>
  <c r="B70" i="1" a="1"/>
  <c r="B70" i="1" s="1"/>
  <c r="B69" i="1" a="1"/>
  <c r="B69" i="1" s="1"/>
  <c r="F67" i="1"/>
  <c r="F71" i="1" l="1" a="1"/>
  <c r="F71" i="1" s="1"/>
  <c r="F68" i="1" a="1"/>
  <c r="F68" i="1" s="1"/>
  <c r="F69" i="1" a="1"/>
  <c r="F69" i="1" s="1"/>
  <c r="F70" i="1" a="1"/>
  <c r="F70" i="1" s="1"/>
  <c r="I67" i="1"/>
  <c r="I71" i="1" l="1" a="1"/>
  <c r="I71" i="1" s="1"/>
  <c r="I69" i="1" a="1"/>
  <c r="I69" i="1" s="1"/>
  <c r="I70" i="1" a="1"/>
  <c r="I70" i="1" s="1"/>
  <c r="I68" i="1" a="1"/>
  <c r="I68" i="1" s="1"/>
  <c r="M67" i="1"/>
  <c r="M70" i="1" l="1" a="1"/>
  <c r="M70" i="1" s="1"/>
  <c r="M68" i="1" a="1"/>
  <c r="M68" i="1" s="1"/>
  <c r="M71" i="1" a="1"/>
  <c r="M71" i="1" s="1"/>
  <c r="M69" i="1" a="1"/>
  <c r="M69" i="1" s="1"/>
  <c r="S67" i="1"/>
  <c r="S71" i="1" l="1" a="1"/>
  <c r="S71" i="1" s="1"/>
  <c r="S69" i="1" a="1"/>
  <c r="S69" i="1" s="1"/>
  <c r="S70" i="1" a="1"/>
  <c r="S70" i="1" s="1"/>
  <c r="S68" i="1" a="1"/>
  <c r="S68" i="1" s="1"/>
  <c r="B72" i="1"/>
  <c r="B73" i="1" l="1" a="1"/>
  <c r="B73" i="1" s="1"/>
  <c r="B75" i="1" a="1"/>
  <c r="B75" i="1" s="1"/>
  <c r="B76" i="1" a="1"/>
  <c r="B76" i="1" s="1"/>
  <c r="B74" i="1" a="1"/>
  <c r="B74" i="1" s="1"/>
  <c r="F72" i="1"/>
  <c r="F76" i="1" l="1" a="1"/>
  <c r="F76" i="1" s="1"/>
  <c r="F74" i="1" a="1"/>
  <c r="F74" i="1" s="1"/>
  <c r="F75" i="1" a="1"/>
  <c r="F75" i="1" s="1"/>
  <c r="F73" i="1" a="1"/>
  <c r="F73" i="1" s="1"/>
  <c r="I72" i="1"/>
  <c r="I74" i="1" l="1" a="1"/>
  <c r="I74" i="1" s="1"/>
  <c r="I76" i="1" a="1"/>
  <c r="I76" i="1" s="1"/>
  <c r="I73" i="1" a="1"/>
  <c r="I73" i="1" s="1"/>
  <c r="I75" i="1" a="1"/>
  <c r="I75" i="1" s="1"/>
  <c r="M72" i="1"/>
  <c r="M76" i="1" l="1" a="1"/>
  <c r="M76" i="1" s="1"/>
  <c r="M75" i="1" a="1"/>
  <c r="M75" i="1" s="1"/>
  <c r="M74" i="1" a="1"/>
  <c r="M74" i="1" s="1"/>
  <c r="M73" i="1" a="1"/>
  <c r="M73" i="1" s="1"/>
  <c r="S72" i="1"/>
  <c r="S73" i="1" l="1" a="1"/>
  <c r="S73" i="1" s="1"/>
  <c r="S75" i="1" a="1"/>
  <c r="S75" i="1" s="1"/>
  <c r="S74" i="1" a="1"/>
  <c r="S74" i="1" s="1"/>
  <c r="S76" i="1" a="1"/>
  <c r="S76" i="1" s="1"/>
  <c r="B77" i="1"/>
  <c r="B79" i="1" l="1" a="1"/>
  <c r="B79" i="1" s="1"/>
  <c r="B78" i="1" a="1"/>
  <c r="B78" i="1" s="1"/>
  <c r="B81" i="1" a="1"/>
  <c r="B81" i="1" s="1"/>
  <c r="B80" i="1" a="1"/>
  <c r="B80" i="1" s="1"/>
  <c r="F77" i="1"/>
  <c r="F80" i="1" l="1" a="1"/>
  <c r="F80" i="1" s="1"/>
  <c r="F78" i="1" a="1"/>
  <c r="F78" i="1" s="1"/>
  <c r="F81" i="1" a="1"/>
  <c r="F81" i="1" s="1"/>
  <c r="F79" i="1" a="1"/>
  <c r="F79" i="1" s="1"/>
  <c r="I77" i="1"/>
  <c r="I79" i="1" l="1" a="1"/>
  <c r="I79" i="1" s="1"/>
  <c r="I80" i="1" a="1"/>
  <c r="I80" i="1" s="1"/>
  <c r="I78" i="1" a="1"/>
  <c r="I78" i="1" s="1"/>
  <c r="I81" i="1" a="1"/>
  <c r="I81" i="1" s="1"/>
  <c r="M77" i="1"/>
  <c r="M78" i="1" l="1" a="1"/>
  <c r="M78" i="1" s="1"/>
  <c r="M80" i="1" a="1"/>
  <c r="M80" i="1" s="1"/>
  <c r="M79" i="1" a="1"/>
  <c r="M79" i="1" s="1"/>
  <c r="M81" i="1" a="1"/>
  <c r="M81" i="1" s="1"/>
  <c r="S77" i="1"/>
  <c r="S79" i="1" l="1" a="1"/>
  <c r="S79" i="1" s="1"/>
  <c r="S81" i="1" a="1"/>
  <c r="S81" i="1" s="1"/>
  <c r="S78" i="1" a="1"/>
  <c r="S78" i="1" s="1"/>
  <c r="S80" i="1" a="1"/>
  <c r="S80" i="1" s="1"/>
  <c r="B82" i="1"/>
  <c r="B86" i="1" l="1" a="1"/>
  <c r="B86" i="1" s="1"/>
  <c r="B84" i="1" a="1"/>
  <c r="B84" i="1" s="1"/>
  <c r="B83" i="1" a="1"/>
  <c r="B83" i="1" s="1"/>
  <c r="B85" i="1" a="1"/>
  <c r="B85" i="1" s="1"/>
  <c r="F82" i="1"/>
  <c r="F84" i="1" l="1" a="1"/>
  <c r="F84" i="1" s="1"/>
  <c r="F85" i="1" a="1"/>
  <c r="F85" i="1" s="1"/>
  <c r="F86" i="1" a="1"/>
  <c r="F86" i="1" s="1"/>
  <c r="F83" i="1" a="1"/>
  <c r="F83" i="1" s="1"/>
  <c r="I82" i="1"/>
  <c r="I83" i="1" l="1" a="1"/>
  <c r="I83" i="1" s="1"/>
  <c r="I85" i="1" a="1"/>
  <c r="I85" i="1" s="1"/>
  <c r="I84" i="1" a="1"/>
  <c r="I84" i="1" s="1"/>
  <c r="I86" i="1" a="1"/>
  <c r="I86" i="1" s="1"/>
  <c r="M82" i="1"/>
  <c r="M84" i="1" l="1" a="1"/>
  <c r="M84" i="1" s="1"/>
  <c r="M86" i="1" a="1"/>
  <c r="M86" i="1" s="1"/>
  <c r="M85" i="1" a="1"/>
  <c r="M85" i="1" s="1"/>
  <c r="M83" i="1" a="1"/>
  <c r="M83" i="1" s="1"/>
  <c r="S82" i="1"/>
  <c r="S83" i="1" l="1" a="1"/>
  <c r="S83" i="1" s="1"/>
  <c r="S86" i="1" a="1"/>
  <c r="S86" i="1" s="1"/>
  <c r="S85" i="1" a="1"/>
  <c r="S85" i="1" s="1"/>
  <c r="S84" i="1" a="1"/>
  <c r="S84" i="1" s="1"/>
  <c r="B87" i="1"/>
  <c r="B91" i="1" l="1" a="1"/>
  <c r="B91" i="1" s="1"/>
  <c r="B90" i="1" a="1"/>
  <c r="B90" i="1" s="1"/>
  <c r="B88" i="1" a="1"/>
  <c r="B88" i="1" s="1"/>
  <c r="B89" i="1" a="1"/>
  <c r="B89" i="1" s="1"/>
  <c r="F87" i="1"/>
  <c r="F90" i="1" l="1" a="1"/>
  <c r="F90" i="1" s="1"/>
  <c r="F91" i="1" a="1"/>
  <c r="F91" i="1" s="1"/>
  <c r="F88" i="1" a="1"/>
  <c r="F88" i="1" s="1"/>
  <c r="F89" i="1" a="1"/>
  <c r="F89" i="1" s="1"/>
  <c r="I87" i="1"/>
  <c r="I91" i="1" l="1" a="1"/>
  <c r="I91" i="1" s="1"/>
  <c r="I88" i="1" a="1"/>
  <c r="I88" i="1" s="1"/>
  <c r="I89" i="1" a="1"/>
  <c r="I89" i="1" s="1"/>
  <c r="I90" i="1" a="1"/>
  <c r="I90" i="1" s="1"/>
  <c r="M87" i="1"/>
  <c r="M89" i="1" l="1" a="1"/>
  <c r="M89" i="1" s="1"/>
  <c r="M88" i="1" a="1"/>
  <c r="M88" i="1" s="1"/>
  <c r="M91" i="1" a="1"/>
  <c r="M91" i="1" s="1"/>
  <c r="M90" i="1" a="1"/>
  <c r="M90" i="1" s="1"/>
  <c r="S87" i="1"/>
  <c r="S91" i="1" l="1" a="1"/>
  <c r="S91" i="1" s="1"/>
  <c r="S89" i="1" a="1"/>
  <c r="S89" i="1" s="1"/>
  <c r="S90" i="1" a="1"/>
  <c r="S90" i="1" s="1"/>
  <c r="S88" i="1" a="1"/>
  <c r="S88" i="1" s="1"/>
  <c r="B92" i="1"/>
  <c r="B94" i="1" l="1" a="1"/>
  <c r="B94" i="1" s="1"/>
  <c r="B96" i="1" a="1"/>
  <c r="B96" i="1" s="1"/>
  <c r="B93" i="1" a="1"/>
  <c r="B93" i="1" s="1"/>
  <c r="B95" i="1" a="1"/>
  <c r="B95" i="1" s="1"/>
  <c r="F92" i="1"/>
  <c r="F93" i="1" l="1" a="1"/>
  <c r="F93" i="1" s="1"/>
  <c r="F94" i="1" a="1"/>
  <c r="F94" i="1" s="1"/>
  <c r="F95" i="1" a="1"/>
  <c r="F95" i="1" s="1"/>
  <c r="F96" i="1" a="1"/>
  <c r="F96" i="1" s="1"/>
  <c r="I92" i="1"/>
  <c r="I94" i="1" l="1" a="1"/>
  <c r="I94" i="1" s="1"/>
  <c r="I93" i="1" a="1"/>
  <c r="I93" i="1" s="1"/>
  <c r="I95" i="1" a="1"/>
  <c r="I95" i="1" s="1"/>
  <c r="I96" i="1" a="1"/>
  <c r="I96" i="1" s="1"/>
  <c r="M92" i="1"/>
  <c r="M93" i="1" l="1" a="1"/>
  <c r="M93" i="1" s="1"/>
  <c r="M94" i="1" a="1"/>
  <c r="M94" i="1" s="1"/>
  <c r="M96" i="1" a="1"/>
  <c r="M96" i="1" s="1"/>
  <c r="M95" i="1" a="1"/>
  <c r="M95" i="1" s="1"/>
  <c r="S92" i="1"/>
  <c r="S94" i="1" l="1" a="1"/>
  <c r="S94" i="1" s="1"/>
  <c r="S96" i="1" a="1"/>
  <c r="S96" i="1" s="1"/>
  <c r="S95" i="1" a="1"/>
  <c r="S95" i="1" s="1"/>
  <c r="S93" i="1" a="1"/>
  <c r="S93" i="1" s="1"/>
  <c r="B97" i="1"/>
  <c r="B98" i="1" l="1" a="1"/>
  <c r="B98" i="1" s="1"/>
  <c r="B101" i="1" a="1"/>
  <c r="B101" i="1" s="1"/>
  <c r="B99" i="1" a="1"/>
  <c r="B99" i="1" s="1"/>
  <c r="B100" i="1" a="1"/>
  <c r="B100" i="1" s="1"/>
  <c r="F97" i="1"/>
  <c r="F99" i="1" l="1" a="1"/>
  <c r="F99" i="1" s="1"/>
  <c r="F101" i="1" a="1"/>
  <c r="F101" i="1" s="1"/>
  <c r="F98" i="1" a="1"/>
  <c r="F98" i="1" s="1"/>
  <c r="F100" i="1" a="1"/>
  <c r="F100" i="1" s="1"/>
  <c r="I97" i="1"/>
  <c r="I99" i="1" l="1" a="1"/>
  <c r="I99" i="1" s="1"/>
  <c r="I100" i="1" a="1"/>
  <c r="I100" i="1" s="1"/>
  <c r="I98" i="1" a="1"/>
  <c r="I98" i="1" s="1"/>
  <c r="I101" i="1" a="1"/>
  <c r="I101" i="1" s="1"/>
  <c r="M97" i="1"/>
  <c r="M100" i="1" l="1" a="1"/>
  <c r="M100" i="1" s="1"/>
  <c r="M98" i="1" a="1"/>
  <c r="M98" i="1" s="1"/>
  <c r="M99" i="1" a="1"/>
  <c r="M99" i="1" s="1"/>
  <c r="M101" i="1" a="1"/>
  <c r="M101" i="1" s="1"/>
  <c r="S97" i="1"/>
  <c r="S98" i="1" l="1" a="1"/>
  <c r="S98" i="1" s="1"/>
  <c r="S99" i="1" a="1"/>
  <c r="S99" i="1" s="1"/>
  <c r="S100" i="1" a="1"/>
  <c r="S100" i="1" s="1"/>
  <c r="S101" i="1" a="1"/>
  <c r="S101" i="1" s="1"/>
  <c r="B102" i="1"/>
  <c r="B104" i="1" l="1" a="1"/>
  <c r="B104" i="1" s="1"/>
  <c r="B103" i="1" a="1"/>
  <c r="B103" i="1" s="1"/>
  <c r="B105" i="1" a="1"/>
  <c r="B105" i="1" s="1"/>
  <c r="B106" i="1" a="1"/>
  <c r="B106" i="1" s="1"/>
  <c r="F102" i="1"/>
  <c r="F105" i="1" l="1" a="1"/>
  <c r="F105" i="1" s="1"/>
  <c r="F103" i="1" a="1"/>
  <c r="F103" i="1" s="1"/>
  <c r="F106" i="1" a="1"/>
  <c r="F106" i="1" s="1"/>
  <c r="F104" i="1" a="1"/>
  <c r="F104" i="1" s="1"/>
  <c r="I102" i="1"/>
  <c r="I104" i="1" l="1" a="1"/>
  <c r="I104" i="1" s="1"/>
  <c r="I105" i="1" a="1"/>
  <c r="I105" i="1" s="1"/>
  <c r="I103" i="1" a="1"/>
  <c r="I103" i="1" s="1"/>
  <c r="I106" i="1" a="1"/>
  <c r="I106" i="1" s="1"/>
  <c r="M102" i="1"/>
  <c r="M105" i="1" l="1" a="1"/>
  <c r="M105" i="1" s="1"/>
  <c r="M103" i="1" a="1"/>
  <c r="M103" i="1" s="1"/>
  <c r="M106" i="1" a="1"/>
  <c r="M106" i="1" s="1"/>
  <c r="M104" i="1" a="1"/>
  <c r="M104" i="1" s="1"/>
  <c r="S102" i="1"/>
  <c r="S105" i="1" l="1" a="1"/>
  <c r="S105" i="1" s="1"/>
  <c r="S106" i="1" a="1"/>
  <c r="S106" i="1" s="1"/>
  <c r="S103" i="1" a="1"/>
  <c r="S103" i="1" s="1"/>
  <c r="S104" i="1" a="1"/>
  <c r="S104" i="1" s="1"/>
  <c r="B107" i="1"/>
  <c r="B109" i="1" l="1" a="1"/>
  <c r="B109" i="1" s="1"/>
  <c r="B110" i="1" a="1"/>
  <c r="B110" i="1" s="1"/>
  <c r="B111" i="1" a="1"/>
  <c r="B111" i="1" s="1"/>
  <c r="B108" i="1" a="1"/>
  <c r="B108" i="1" s="1"/>
  <c r="F107" i="1"/>
  <c r="F110" i="1" l="1" a="1"/>
  <c r="F110" i="1" s="1"/>
  <c r="F108" i="1" a="1"/>
  <c r="F108" i="1" s="1"/>
  <c r="F111" i="1" a="1"/>
  <c r="F111" i="1" s="1"/>
  <c r="F109" i="1" a="1"/>
  <c r="F109" i="1" s="1"/>
  <c r="I107" i="1"/>
  <c r="I111" i="1" l="1" a="1"/>
  <c r="I111" i="1" s="1"/>
  <c r="I108" i="1" a="1"/>
  <c r="I108" i="1" s="1"/>
  <c r="I109" i="1" a="1"/>
  <c r="I109" i="1" s="1"/>
  <c r="I110" i="1" a="1"/>
  <c r="I110" i="1" s="1"/>
  <c r="M107" i="1"/>
  <c r="M111" i="1" l="1" a="1"/>
  <c r="M111" i="1" s="1"/>
  <c r="M108" i="1" a="1"/>
  <c r="M108" i="1" s="1"/>
  <c r="M110" i="1" a="1"/>
  <c r="M110" i="1" s="1"/>
  <c r="M109" i="1" a="1"/>
  <c r="M109" i="1" s="1"/>
  <c r="S107" i="1"/>
  <c r="S109" i="1" l="1" a="1"/>
  <c r="S109" i="1" s="1"/>
  <c r="S110" i="1" a="1"/>
  <c r="S110" i="1" s="1"/>
  <c r="S108" i="1" a="1"/>
  <c r="S108" i="1" s="1"/>
  <c r="S111" i="1" a="1"/>
  <c r="S111" i="1" s="1"/>
  <c r="B112" i="1"/>
  <c r="B116" i="1" l="1" a="1"/>
  <c r="B116" i="1" s="1"/>
  <c r="B113" i="1" a="1"/>
  <c r="B113" i="1" s="1"/>
  <c r="B114" i="1" a="1"/>
  <c r="B114" i="1" s="1"/>
  <c r="B115" i="1" a="1"/>
  <c r="B115" i="1" s="1"/>
  <c r="F112" i="1"/>
  <c r="F113" i="1" l="1" a="1"/>
  <c r="F113" i="1" s="1"/>
  <c r="F115" i="1" a="1"/>
  <c r="F115" i="1" s="1"/>
  <c r="F116" i="1" a="1"/>
  <c r="F116" i="1" s="1"/>
  <c r="F114" i="1" a="1"/>
  <c r="F114" i="1" s="1"/>
  <c r="I112" i="1"/>
  <c r="I116" i="1" l="1" a="1"/>
  <c r="I116" i="1" s="1"/>
  <c r="I113" i="1" a="1"/>
  <c r="I113" i="1" s="1"/>
  <c r="I114" i="1" a="1"/>
  <c r="I114" i="1" s="1"/>
  <c r="I115" i="1" a="1"/>
  <c r="I115" i="1" s="1"/>
  <c r="M112" i="1"/>
  <c r="M113" i="1" l="1" a="1"/>
  <c r="M113" i="1" s="1"/>
  <c r="M114" i="1" a="1"/>
  <c r="M114" i="1" s="1"/>
  <c r="M115" i="1" a="1"/>
  <c r="M115" i="1" s="1"/>
  <c r="M116" i="1" a="1"/>
  <c r="M116" i="1" s="1"/>
  <c r="S112" i="1"/>
  <c r="S116" i="1" l="1" a="1"/>
  <c r="S116" i="1" s="1"/>
  <c r="S113" i="1" a="1"/>
  <c r="S113" i="1" s="1"/>
  <c r="S114" i="1" a="1"/>
  <c r="S114" i="1" s="1"/>
  <c r="S115" i="1" a="1"/>
  <c r="S115" i="1" s="1"/>
  <c r="B117" i="1"/>
  <c r="B119" i="1" l="1" a="1"/>
  <c r="B119" i="1" s="1"/>
  <c r="B120" i="1" a="1"/>
  <c r="B120" i="1" s="1"/>
  <c r="B121" i="1" a="1"/>
  <c r="B121" i="1" s="1"/>
  <c r="B118" i="1" a="1"/>
  <c r="B118" i="1" s="1"/>
  <c r="F117" i="1"/>
  <c r="F118" i="1" l="1" a="1"/>
  <c r="F118" i="1" s="1"/>
  <c r="F120" i="1" a="1"/>
  <c r="F120" i="1" s="1"/>
  <c r="F121" i="1" a="1"/>
  <c r="F121" i="1" s="1"/>
  <c r="F119" i="1" a="1"/>
  <c r="F119" i="1" s="1"/>
  <c r="I117" i="1"/>
  <c r="I120" i="1" l="1" a="1"/>
  <c r="I120" i="1" s="1"/>
  <c r="I121" i="1" a="1"/>
  <c r="I121" i="1" s="1"/>
  <c r="I119" i="1" a="1"/>
  <c r="I119" i="1" s="1"/>
  <c r="I118" i="1" a="1"/>
  <c r="I118" i="1" s="1"/>
  <c r="M117" i="1"/>
  <c r="M120" i="1" l="1" a="1"/>
  <c r="M120" i="1" s="1"/>
  <c r="M121" i="1" a="1"/>
  <c r="M121" i="1" s="1"/>
  <c r="M119" i="1" a="1"/>
  <c r="M119" i="1" s="1"/>
  <c r="M118" i="1" a="1"/>
  <c r="M118" i="1" s="1"/>
  <c r="S117" i="1"/>
  <c r="S121" i="1" l="1" a="1"/>
  <c r="S121" i="1" s="1"/>
  <c r="S118" i="1" a="1"/>
  <c r="S118" i="1" s="1"/>
  <c r="S119" i="1" a="1"/>
  <c r="S119" i="1" s="1"/>
  <c r="S120" i="1" a="1"/>
  <c r="S120" i="1" s="1"/>
  <c r="B122" i="1"/>
  <c r="B123" i="1" l="1" a="1"/>
  <c r="B123" i="1" s="1"/>
  <c r="B125" i="1" a="1"/>
  <c r="B125" i="1" s="1"/>
  <c r="B126" i="1" a="1"/>
  <c r="B126" i="1" s="1"/>
  <c r="B124" i="1" a="1"/>
  <c r="B124" i="1" s="1"/>
  <c r="F122" i="1"/>
  <c r="F126" i="1" l="1" a="1"/>
  <c r="F126" i="1" s="1"/>
  <c r="F123" i="1" a="1"/>
  <c r="F123" i="1" s="1"/>
  <c r="F124" i="1" a="1"/>
  <c r="F124" i="1" s="1"/>
  <c r="F125" i="1" a="1"/>
  <c r="F125" i="1" s="1"/>
  <c r="I122" i="1"/>
  <c r="I124" i="1" l="1" a="1"/>
  <c r="I124" i="1" s="1"/>
  <c r="I126" i="1" a="1"/>
  <c r="I126" i="1" s="1"/>
  <c r="I123" i="1" a="1"/>
  <c r="I123" i="1" s="1"/>
  <c r="I125" i="1" a="1"/>
  <c r="I125" i="1" s="1"/>
  <c r="M122" i="1"/>
  <c r="M123" i="1" l="1" a="1"/>
  <c r="M123" i="1" s="1"/>
  <c r="M124" i="1" a="1"/>
  <c r="M124" i="1" s="1"/>
  <c r="M125" i="1" a="1"/>
  <c r="M125" i="1" s="1"/>
  <c r="M126" i="1" a="1"/>
  <c r="M126" i="1" s="1"/>
  <c r="S122" i="1"/>
  <c r="S126" i="1" l="1" a="1"/>
  <c r="S126" i="1" s="1"/>
  <c r="S125" i="1" a="1"/>
  <c r="S125" i="1" s="1"/>
  <c r="S124" i="1" a="1"/>
  <c r="S124" i="1" s="1"/>
  <c r="S123" i="1" a="1"/>
  <c r="S12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<sst xmlns="http://schemas.openxmlformats.org/spreadsheetml/2006/main" count="54" uniqueCount="49">
  <si>
    <t>Yes</t>
  </si>
  <si>
    <t>No</t>
  </si>
  <si>
    <t>Frequency</t>
  </si>
  <si>
    <t>Daily</t>
  </si>
  <si>
    <t>Weekly</t>
  </si>
  <si>
    <t>Monthly</t>
  </si>
  <si>
    <t>Quarterly</t>
  </si>
  <si>
    <t>Owner</t>
  </si>
  <si>
    <t>Task</t>
  </si>
  <si>
    <t>Total tasks</t>
  </si>
  <si>
    <t>Completed tasks</t>
  </si>
  <si>
    <t>% of completed</t>
  </si>
  <si>
    <t>Importance</t>
  </si>
  <si>
    <t>Urgency</t>
  </si>
  <si>
    <t>Team</t>
  </si>
  <si>
    <t>Project</t>
  </si>
  <si>
    <t>Less urgent but important</t>
  </si>
  <si>
    <t>Urgent and important</t>
  </si>
  <si>
    <t>Urgent but less important</t>
  </si>
  <si>
    <t>Neither urgent nor important (backlog)</t>
  </si>
  <si>
    <t>What needs to be done?</t>
  </si>
  <si>
    <t>Who will do it?</t>
  </si>
  <si>
    <t>Deadlines</t>
  </si>
  <si>
    <t>Progress bar</t>
  </si>
  <si>
    <t>Is this important?</t>
  </si>
  <si>
    <t>Is this urgent?</t>
  </si>
  <si>
    <t>Deadline</t>
  </si>
  <si>
    <t>Enter a date</t>
  </si>
  <si>
    <t>Instructions</t>
  </si>
  <si>
    <t>Task Prioritization Tool</t>
  </si>
  <si>
    <t>Project lead</t>
  </si>
  <si>
    <t>To-do list</t>
  </si>
  <si>
    <t>Matrix input and other calculations</t>
  </si>
  <si>
    <t>3. Complete the to-do list. The prioritization matrix and deadlines calendar will update automatically.</t>
  </si>
  <si>
    <t>Task has been completed.</t>
  </si>
  <si>
    <t>2. Change the name of the tab to the name of your project.</t>
  </si>
  <si>
    <t>1. Create a copy of this tab to fill in for every project you oversee.</t>
  </si>
  <si>
    <t>Project kick-off date*</t>
  </si>
  <si>
    <t>Progress review frequency*</t>
  </si>
  <si>
    <t>Use the checkboxes to mark tasks as complete when you review project progress. The progress bar will automatically be displayed.</t>
  </si>
  <si>
    <t>The matrix will be automatically populated as you fill in the to-do list table. Each quadrant displays up to 12 tasks that are yet to be completed. Tasks marked as complete will not appear in the matrix.</t>
  </si>
  <si>
    <t>Task has not been completed yet but the deadline is after at least three working days.</t>
  </si>
  <si>
    <t>Task has not been completed yet and the deadline is imminent (within two working days).</t>
  </si>
  <si>
    <t>A customized calendar, starting on the day of your project kick-off, will display automatically after you select the frequency for progress review.</t>
  </si>
  <si>
    <t>As you complete the to-do list above, the calendar will be automatically populated with up to four tasks per deadline day.</t>
  </si>
  <si>
    <t>4. Check tasks off as complete as you and your team make progress. The prioritization matrix and the completed tasks list will update automatically. The to-do list will also update automatically as deadlines approach to highlight tasks that have not been completed yet and should be completed within the next two days.</t>
  </si>
  <si>
    <t>Prioritization matrix</t>
  </si>
  <si>
    <t>*Required for this tool to run properly. The format of cells with dates will adjust automatically to your system preferences.</t>
  </si>
  <si>
    <t>Tasks that have already been completed will automatically be listed in this section.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</si>
</sst>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]dd/mm/yyyy;@" x16r2:formatCode16="[$-en-NL,1]dd/mm/yyyy;@"/>
    <numFmt numFmtId="165" formatCode="[$-F800]dddd\,\ mmmm\ dd\,\ yyyy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8"/>
      <color rgb="FF00B0F0"/>
      <name val="Trebuchet MS"/>
      <family val="2"/>
    </font>
    <font>
      <sz val="12"/>
      <color rgb="FF002060"/>
      <name val="Trebuchet MS"/>
      <family val="2"/>
    </font>
    <font>
      <sz val="8"/>
      <name val="Calibri"/>
      <family val="2"/>
      <scheme val="minor"/>
    </font>
    <font>
      <i/>
      <sz val="20"/>
      <color rgb="FF002060"/>
      <name val="Trebuchet MS"/>
      <family val="2"/>
    </font>
    <font>
      <b/>
      <sz val="14"/>
      <color rgb="FF30206B"/>
      <name val="Arial"/>
      <family val="2"/>
    </font>
    <font>
      <b/>
      <sz val="24"/>
      <color rgb="FF30206B"/>
      <name val="Arial"/>
      <family val="2"/>
    </font>
    <font>
      <sz val="12"/>
      <color rgb="FF30206B"/>
      <name val="Arial"/>
      <family val="2"/>
    </font>
    <font>
      <b/>
      <i/>
      <sz val="12"/>
      <color rgb="FF30206B"/>
      <name val="Arial"/>
      <family val="2"/>
    </font>
    <font>
      <b/>
      <sz val="16"/>
      <color theme="0"/>
      <name val="Arial"/>
      <family val="2"/>
    </font>
    <font>
      <sz val="12"/>
      <color theme="0"/>
      <name val="Arial"/>
      <family val="2"/>
    </font>
    <font>
      <b/>
      <sz val="15"/>
      <color theme="0"/>
      <name val="Arial"/>
      <family val="2"/>
    </font>
    <font>
      <b/>
      <sz val="16"/>
      <color rgb="FF30206B"/>
      <name val="Arial"/>
      <family val="2"/>
    </font>
    <font>
      <sz val="14"/>
      <color rgb="FF30206B"/>
      <name val="Arial"/>
      <family val="2"/>
    </font>
    <font>
      <i/>
      <sz val="12"/>
      <color rgb="FF30206B"/>
      <name val="Arial"/>
      <family val="2"/>
    </font>
    <font>
      <b/>
      <sz val="12"/>
      <color rgb="FF30206B"/>
      <name val="Arial"/>
      <family val="2"/>
    </font>
    <font>
      <i/>
      <sz val="10"/>
      <color rgb="FF30206B"/>
      <name val="Arial"/>
      <family val="2"/>
    </font>
    <font>
      <sz val="10"/>
      <color rgb="FF30206B"/>
      <name val="Arial"/>
      <family val="2"/>
    </font>
    <font>
      <sz val="11"/>
      <color rgb="FF30206B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E9FAFF"/>
        <bgColor rgb="FFE9FAFF"/>
      </patternFill>
    </fill>
    <fill>
      <patternFill patternType="solid">
        <fgColor rgb="FF002060"/>
        <bgColor theme="1"/>
      </patternFill>
    </fill>
    <fill>
      <patternFill patternType="solid">
        <fgColor rgb="FFFFD0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F0CE"/>
        <bgColor indexed="64"/>
      </patternFill>
    </fill>
    <fill>
      <patternFill patternType="solid">
        <fgColor rgb="FF30206B"/>
        <bgColor indexed="64"/>
      </patternFill>
    </fill>
    <fill>
      <patternFill patternType="solid">
        <fgColor rgb="FFDFDE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ED"/>
        <bgColor indexed="64"/>
      </patternFill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medium">
        <color rgb="FF002060"/>
      </right>
      <top/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/>
      <right/>
      <top/>
      <bottom style="thin">
        <color rgb="FF00B0F0"/>
      </bottom>
      <diagonal/>
    </border>
    <border>
      <left style="thin">
        <color theme="0" tint="-0.499984740745262"/>
      </left>
      <right style="thin">
        <color rgb="FF17B7F2"/>
      </right>
      <top style="thin">
        <color rgb="FF00B0F0"/>
      </top>
      <bottom style="thin">
        <color theme="0" tint="-0.499984740745262"/>
      </bottom>
      <diagonal/>
    </border>
    <border>
      <left/>
      <right style="thin">
        <color rgb="FF17B7F2"/>
      </right>
      <top/>
      <bottom/>
      <diagonal/>
    </border>
    <border>
      <left style="thin">
        <color theme="0" tint="-0.499984740745262"/>
      </left>
      <right style="thin">
        <color rgb="FF17B7F2"/>
      </right>
      <top style="thin">
        <color theme="0" tint="-0.499984740745262"/>
      </top>
      <bottom/>
      <diagonal/>
    </border>
    <border>
      <left/>
      <right style="thin">
        <color rgb="FF17B7F2"/>
      </right>
      <top style="thin">
        <color theme="0" tint="-0.499984740745262"/>
      </top>
      <bottom/>
      <diagonal/>
    </border>
    <border>
      <left style="thin">
        <color rgb="FF00B0F0"/>
      </left>
      <right/>
      <top style="thin">
        <color theme="0" tint="-0.499984740745262"/>
      </top>
      <bottom/>
      <diagonal/>
    </border>
    <border>
      <left style="thin">
        <color rgb="FF00B0F0"/>
      </left>
      <right style="thin">
        <color theme="0" tint="-0.499984740745262"/>
      </right>
      <top style="thin">
        <color rgb="FF00B0F0"/>
      </top>
      <bottom/>
      <diagonal/>
    </border>
    <border>
      <left style="thin">
        <color rgb="FF00B0F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0B0F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rgb="FF00B0F0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indexed="64"/>
      </left>
      <right/>
      <top style="medium">
        <color rgb="FF002060"/>
      </top>
      <bottom style="thin">
        <color indexed="64"/>
      </bottom>
      <diagonal/>
    </border>
    <border>
      <left/>
      <right/>
      <top style="medium">
        <color rgb="FF002060"/>
      </top>
      <bottom style="thin">
        <color indexed="64"/>
      </bottom>
      <diagonal/>
    </border>
    <border>
      <left/>
      <right style="thin">
        <color rgb="FF002060"/>
      </right>
      <top style="medium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 style="medium">
        <color rgb="FF30206B"/>
      </left>
      <right/>
      <top style="medium">
        <color rgb="FF30206B"/>
      </top>
      <bottom/>
      <diagonal/>
    </border>
    <border>
      <left/>
      <right/>
      <top style="medium">
        <color rgb="FF30206B"/>
      </top>
      <bottom/>
      <diagonal/>
    </border>
    <border>
      <left/>
      <right style="medium">
        <color rgb="FF002060"/>
      </right>
      <top style="medium">
        <color rgb="FF30206B"/>
      </top>
      <bottom/>
      <diagonal/>
    </border>
    <border>
      <left/>
      <right style="thin">
        <color rgb="FF002060"/>
      </right>
      <top style="medium">
        <color rgb="FF30206B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30206B"/>
      </top>
      <bottom style="thin">
        <color rgb="FF002060"/>
      </bottom>
      <diagonal/>
    </border>
    <border>
      <left style="thin">
        <color rgb="FF002060"/>
      </left>
      <right style="medium">
        <color rgb="FF30206B"/>
      </right>
      <top style="medium">
        <color rgb="FF30206B"/>
      </top>
      <bottom style="thin">
        <color rgb="FF002060"/>
      </bottom>
      <diagonal/>
    </border>
    <border>
      <left style="medium">
        <color rgb="FF30206B"/>
      </left>
      <right/>
      <top/>
      <bottom style="medium">
        <color rgb="FF30206B"/>
      </bottom>
      <diagonal/>
    </border>
    <border>
      <left/>
      <right/>
      <top/>
      <bottom style="medium">
        <color rgb="FF30206B"/>
      </bottom>
      <diagonal/>
    </border>
    <border>
      <left/>
      <right style="medium">
        <color rgb="FF002060"/>
      </right>
      <top/>
      <bottom style="medium">
        <color rgb="FF30206B"/>
      </bottom>
      <diagonal/>
    </border>
    <border>
      <left/>
      <right style="thin">
        <color rgb="FF002060"/>
      </right>
      <top style="thin">
        <color rgb="FF002060"/>
      </top>
      <bottom style="medium">
        <color rgb="FF30206B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30206B"/>
      </bottom>
      <diagonal/>
    </border>
    <border>
      <left style="thin">
        <color rgb="FF002060"/>
      </left>
      <right style="medium">
        <color rgb="FF30206B"/>
      </right>
      <top style="thin">
        <color rgb="FF002060"/>
      </top>
      <bottom style="medium">
        <color rgb="FF30206B"/>
      </bottom>
      <diagonal/>
    </border>
    <border>
      <left style="medium">
        <color rgb="FF002060"/>
      </left>
      <right/>
      <top style="medium">
        <color rgb="FF30206B"/>
      </top>
      <bottom/>
      <diagonal/>
    </border>
    <border>
      <left/>
      <right style="medium">
        <color rgb="FF30206B"/>
      </right>
      <top style="medium">
        <color rgb="FF30206B"/>
      </top>
      <bottom/>
      <diagonal/>
    </border>
    <border>
      <left style="medium">
        <color rgb="FF002060"/>
      </left>
      <right/>
      <top/>
      <bottom style="medium">
        <color rgb="FF30206B"/>
      </bottom>
      <diagonal/>
    </border>
    <border>
      <left/>
      <right style="medium">
        <color rgb="FF30206B"/>
      </right>
      <top/>
      <bottom style="medium">
        <color rgb="FF30206B"/>
      </bottom>
      <diagonal/>
    </border>
    <border>
      <left/>
      <right/>
      <top/>
      <bottom style="medium">
        <color theme="0"/>
      </bottom>
      <diagonal/>
    </border>
    <border>
      <left style="medium">
        <color rgb="FF002060"/>
      </left>
      <right style="thin">
        <color rgb="FF002060"/>
      </right>
      <top style="medium">
        <color rgb="FF30206B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30206B"/>
      </bottom>
      <diagonal/>
    </border>
    <border>
      <left style="medium">
        <color rgb="FF30206B"/>
      </left>
      <right/>
      <top/>
      <bottom style="medium">
        <color rgb="FF002060"/>
      </bottom>
      <diagonal/>
    </border>
    <border>
      <left/>
      <right style="medium">
        <color rgb="FF30206B"/>
      </right>
      <top/>
      <bottom style="medium">
        <color rgb="FF002060"/>
      </bottom>
      <diagonal/>
    </border>
    <border>
      <left style="medium">
        <color rgb="FF30206B"/>
      </left>
      <right/>
      <top style="medium">
        <color rgb="FF002060"/>
      </top>
      <bottom/>
      <diagonal/>
    </border>
    <border>
      <left/>
      <right style="medium">
        <color rgb="FF30206B"/>
      </right>
      <top style="medium">
        <color rgb="FF002060"/>
      </top>
      <bottom/>
      <diagonal/>
    </border>
    <border>
      <left style="medium">
        <color rgb="FF30206B"/>
      </left>
      <right/>
      <top style="medium">
        <color rgb="FF30206B"/>
      </top>
      <bottom style="medium">
        <color rgb="FF30206B"/>
      </bottom>
      <diagonal/>
    </border>
    <border>
      <left/>
      <right/>
      <top style="medium">
        <color rgb="FF30206B"/>
      </top>
      <bottom style="medium">
        <color rgb="FF30206B"/>
      </bottom>
      <diagonal/>
    </border>
    <border>
      <left/>
      <right style="medium">
        <color rgb="FF30206B"/>
      </right>
      <top style="medium">
        <color rgb="FF30206B"/>
      </top>
      <bottom style="medium">
        <color rgb="FF30206B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thin">
        <color rgb="FF30206B"/>
      </bottom>
      <diagonal/>
    </border>
    <border>
      <left style="medium">
        <color rgb="FF30206B"/>
      </left>
      <right style="thin">
        <color rgb="FF30206B"/>
      </right>
      <top style="medium">
        <color rgb="FF30206B"/>
      </top>
      <bottom style="thin">
        <color rgb="FF30206B"/>
      </bottom>
      <diagonal/>
    </border>
    <border>
      <left style="thin">
        <color rgb="FF30206B"/>
      </left>
      <right style="thin">
        <color rgb="FF30206B"/>
      </right>
      <top style="medium">
        <color rgb="FF30206B"/>
      </top>
      <bottom style="thin">
        <color rgb="FF30206B"/>
      </bottom>
      <diagonal/>
    </border>
    <border>
      <left style="thin">
        <color rgb="FF30206B"/>
      </left>
      <right style="medium">
        <color rgb="FF30206B"/>
      </right>
      <top style="medium">
        <color rgb="FF30206B"/>
      </top>
      <bottom style="thin">
        <color rgb="FF30206B"/>
      </bottom>
      <diagonal/>
    </border>
    <border>
      <left style="medium">
        <color rgb="FF30206B"/>
      </left>
      <right style="thin">
        <color rgb="FF30206B"/>
      </right>
      <top style="thin">
        <color rgb="FF30206B"/>
      </top>
      <bottom style="thin">
        <color rgb="FF30206B"/>
      </bottom>
      <diagonal/>
    </border>
    <border>
      <left style="thin">
        <color rgb="FF30206B"/>
      </left>
      <right style="medium">
        <color rgb="FF30206B"/>
      </right>
      <top style="thin">
        <color rgb="FF30206B"/>
      </top>
      <bottom style="thin">
        <color rgb="FF30206B"/>
      </bottom>
      <diagonal/>
    </border>
    <border>
      <left style="medium">
        <color rgb="FF30206B"/>
      </left>
      <right style="thin">
        <color rgb="FF30206B"/>
      </right>
      <top style="thin">
        <color rgb="FF30206B"/>
      </top>
      <bottom style="medium">
        <color rgb="FF30206B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medium">
        <color rgb="FF30206B"/>
      </bottom>
      <diagonal/>
    </border>
    <border>
      <left style="thin">
        <color rgb="FF30206B"/>
      </left>
      <right style="medium">
        <color rgb="FF30206B"/>
      </right>
      <top style="thin">
        <color rgb="FF30206B"/>
      </top>
      <bottom style="medium">
        <color rgb="FF30206B"/>
      </bottom>
      <diagonal/>
    </border>
    <border>
      <left style="thin">
        <color rgb="FF30206B"/>
      </left>
      <right/>
      <top style="thin">
        <color rgb="FF30206B"/>
      </top>
      <bottom style="thin">
        <color rgb="FF30206B"/>
      </bottom>
      <diagonal/>
    </border>
    <border>
      <left style="medium">
        <color rgb="FF30206B"/>
      </left>
      <right/>
      <top/>
      <bottom/>
      <diagonal/>
    </border>
    <border>
      <left/>
      <right style="medium">
        <color rgb="FF30206B"/>
      </right>
      <top/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30206B"/>
      </right>
      <top/>
      <bottom/>
      <diagonal/>
    </border>
    <border>
      <left/>
      <right style="thin">
        <color rgb="FF30206B"/>
      </right>
      <top/>
      <bottom style="medium">
        <color rgb="FF30206B"/>
      </bottom>
      <diagonal/>
    </border>
    <border>
      <left/>
      <right style="thin">
        <color rgb="FF30206B"/>
      </right>
      <top style="thin">
        <color rgb="FF30206B"/>
      </top>
      <bottom style="thin">
        <color rgb="FF30206B"/>
      </bottom>
      <diagonal/>
    </border>
    <border>
      <left style="medium">
        <color rgb="FF30206B"/>
      </left>
      <right/>
      <top style="thin">
        <color rgb="FF30206B"/>
      </top>
      <bottom style="thin">
        <color rgb="FF30206B"/>
      </bottom>
      <diagonal/>
    </border>
    <border>
      <left/>
      <right/>
      <top style="thin">
        <color rgb="FF30206B"/>
      </top>
      <bottom style="thin">
        <color rgb="FF30206B"/>
      </bottom>
      <diagonal/>
    </border>
    <border>
      <left/>
      <right style="medium">
        <color rgb="FF30206B"/>
      </right>
      <top style="thin">
        <color rgb="FF30206B"/>
      </top>
      <bottom style="thin">
        <color rgb="FF30206B"/>
      </bottom>
      <diagonal/>
    </border>
    <border>
      <left style="medium">
        <color rgb="FF30206B"/>
      </left>
      <right/>
      <top style="thin">
        <color rgb="FF30206B"/>
      </top>
      <bottom style="medium">
        <color rgb="FF30206B"/>
      </bottom>
      <diagonal/>
    </border>
    <border>
      <left/>
      <right/>
      <top style="thin">
        <color rgb="FF30206B"/>
      </top>
      <bottom style="medium">
        <color rgb="FF30206B"/>
      </bottom>
      <diagonal/>
    </border>
    <border>
      <left/>
      <right style="medium">
        <color rgb="FF30206B"/>
      </right>
      <top style="thin">
        <color rgb="FF30206B"/>
      </top>
      <bottom style="medium">
        <color rgb="FF30206B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" fillId="0" borderId="26" xfId="0" applyFont="1" applyBorder="1"/>
    <xf numFmtId="0" fontId="1" fillId="0" borderId="27" xfId="0" applyFont="1" applyBorder="1"/>
    <xf numFmtId="0" fontId="3" fillId="0" borderId="28" xfId="0" applyFont="1" applyBorder="1" applyAlignment="1">
      <alignment vertical="center"/>
    </xf>
    <xf numFmtId="0" fontId="1" fillId="0" borderId="29" xfId="0" applyFont="1" applyBorder="1"/>
    <xf numFmtId="0" fontId="3" fillId="0" borderId="30" xfId="0" applyFont="1" applyBorder="1" applyAlignment="1">
      <alignment vertical="center"/>
    </xf>
    <xf numFmtId="0" fontId="1" fillId="0" borderId="31" xfId="0" applyFont="1" applyBorder="1"/>
    <xf numFmtId="0" fontId="6" fillId="0" borderId="22" xfId="0" applyFont="1" applyBorder="1" applyAlignment="1" applyProtection="1">
      <alignment horizontal="left"/>
      <protection locked="0"/>
    </xf>
    <xf numFmtId="0" fontId="7" fillId="0" borderId="22" xfId="0" applyFont="1" applyBorder="1" applyAlignment="1" applyProtection="1">
      <alignment horizontal="left"/>
      <protection locked="0"/>
    </xf>
    <xf numFmtId="0" fontId="8" fillId="0" borderId="22" xfId="0" applyFont="1" applyBorder="1"/>
    <xf numFmtId="0" fontId="11" fillId="5" borderId="0" xfId="0" applyFont="1" applyFill="1"/>
    <xf numFmtId="0" fontId="8" fillId="0" borderId="0" xfId="0" applyFont="1"/>
    <xf numFmtId="0" fontId="8" fillId="5" borderId="0" xfId="0" applyFont="1" applyFill="1" applyAlignment="1">
      <alignment vertical="center" wrapText="1"/>
    </xf>
    <xf numFmtId="0" fontId="8" fillId="0" borderId="0" xfId="0" applyFont="1" applyBorder="1"/>
    <xf numFmtId="0" fontId="14" fillId="0" borderId="0" xfId="0" applyFont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164" fontId="14" fillId="0" borderId="0" xfId="0" applyNumberFormat="1" applyFont="1" applyBorder="1" applyAlignment="1">
      <alignment horizontal="left" vertical="center"/>
    </xf>
    <xf numFmtId="164" fontId="14" fillId="0" borderId="57" xfId="0" applyNumberFormat="1" applyFont="1" applyBorder="1" applyAlignment="1">
      <alignment horizontal="left" vertical="center"/>
    </xf>
    <xf numFmtId="164" fontId="14" fillId="0" borderId="33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/>
    <xf numFmtId="0" fontId="8" fillId="0" borderId="13" xfId="0" applyFont="1" applyBorder="1"/>
    <xf numFmtId="1" fontId="8" fillId="0" borderId="13" xfId="0" applyNumberFormat="1" applyFont="1" applyBorder="1"/>
    <xf numFmtId="0" fontId="8" fillId="0" borderId="10" xfId="0" applyFont="1" applyBorder="1"/>
    <xf numFmtId="0" fontId="8" fillId="5" borderId="76" xfId="0" applyFont="1" applyFill="1" applyBorder="1"/>
    <xf numFmtId="0" fontId="8" fillId="0" borderId="11" xfId="0" applyFont="1" applyBorder="1"/>
    <xf numFmtId="1" fontId="8" fillId="0" borderId="11" xfId="0" applyNumberFormat="1" applyFont="1" applyBorder="1"/>
    <xf numFmtId="14" fontId="8" fillId="0" borderId="11" xfId="0" applyNumberFormat="1" applyFont="1" applyBorder="1"/>
    <xf numFmtId="1" fontId="8" fillId="0" borderId="10" xfId="0" applyNumberFormat="1" applyFont="1" applyBorder="1"/>
    <xf numFmtId="14" fontId="8" fillId="0" borderId="10" xfId="0" applyNumberFormat="1" applyFont="1" applyBorder="1"/>
    <xf numFmtId="0" fontId="8" fillId="0" borderId="79" xfId="0" applyFont="1" applyBorder="1"/>
    <xf numFmtId="0" fontId="8" fillId="0" borderId="67" xfId="0" applyFont="1" applyBorder="1"/>
    <xf numFmtId="0" fontId="8" fillId="4" borderId="67" xfId="0" applyFont="1" applyFill="1" applyBorder="1"/>
    <xf numFmtId="0" fontId="8" fillId="6" borderId="67" xfId="0" applyFont="1" applyFill="1" applyBorder="1"/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7" borderId="41" xfId="0" applyFont="1" applyFill="1" applyBorder="1" applyAlignment="1">
      <alignment horizontal="left" vertical="center" wrapText="1"/>
    </xf>
    <xf numFmtId="0" fontId="10" fillId="7" borderId="42" xfId="0" applyFont="1" applyFill="1" applyBorder="1" applyAlignment="1">
      <alignment horizontal="left" vertical="center" wrapText="1"/>
    </xf>
    <xf numFmtId="0" fontId="10" fillId="7" borderId="47" xfId="0" applyFont="1" applyFill="1" applyBorder="1" applyAlignment="1">
      <alignment horizontal="left" vertical="center" wrapText="1"/>
    </xf>
    <xf numFmtId="0" fontId="10" fillId="7" borderId="48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14" fillId="0" borderId="53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12" fillId="7" borderId="64" xfId="0" applyFont="1" applyFill="1" applyBorder="1" applyAlignment="1">
      <alignment horizontal="left"/>
    </xf>
    <xf numFmtId="0" fontId="12" fillId="7" borderId="66" xfId="0" applyFont="1" applyFill="1" applyBorder="1" applyAlignment="1">
      <alignment horizontal="left"/>
    </xf>
    <xf numFmtId="0" fontId="10" fillId="7" borderId="43" xfId="0" applyFont="1" applyFill="1" applyBorder="1" applyAlignment="1">
      <alignment horizontal="left" vertical="center" wrapText="1"/>
    </xf>
    <xf numFmtId="0" fontId="10" fillId="7" borderId="49" xfId="0" applyFont="1" applyFill="1" applyBorder="1" applyAlignment="1">
      <alignment horizontal="left" vertical="center" wrapText="1"/>
    </xf>
    <xf numFmtId="0" fontId="8" fillId="11" borderId="77" xfId="0" applyFont="1" applyFill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0" fontId="8" fillId="11" borderId="80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8" fillId="9" borderId="78" xfId="0" applyFont="1" applyFill="1" applyBorder="1" applyAlignment="1">
      <alignment horizontal="center"/>
    </xf>
    <xf numFmtId="0" fontId="13" fillId="8" borderId="68" xfId="0" applyFont="1" applyFill="1" applyBorder="1" applyAlignment="1">
      <alignment horizontal="center" vertical="center" wrapText="1"/>
    </xf>
    <xf numFmtId="0" fontId="13" fillId="8" borderId="69" xfId="0" applyFont="1" applyFill="1" applyBorder="1" applyAlignment="1">
      <alignment horizontal="center" vertical="center" wrapText="1"/>
    </xf>
    <xf numFmtId="0" fontId="13" fillId="8" borderId="71" xfId="0" applyFont="1" applyFill="1" applyBorder="1" applyAlignment="1">
      <alignment horizontal="center" vertical="center" wrapText="1"/>
    </xf>
    <xf numFmtId="0" fontId="13" fillId="8" borderId="67" xfId="0" applyFont="1" applyFill="1" applyBorder="1" applyAlignment="1">
      <alignment horizontal="center" vertical="center" wrapText="1"/>
    </xf>
    <xf numFmtId="0" fontId="15" fillId="5" borderId="71" xfId="0" applyFont="1" applyFill="1" applyBorder="1" applyAlignment="1">
      <alignment horizontal="center" vertical="center" wrapText="1"/>
    </xf>
    <xf numFmtId="0" fontId="15" fillId="5" borderId="67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left"/>
    </xf>
    <xf numFmtId="0" fontId="8" fillId="0" borderId="67" xfId="0" applyFont="1" applyBorder="1" applyAlignment="1">
      <alignment horizontal="left"/>
    </xf>
    <xf numFmtId="0" fontId="8" fillId="0" borderId="67" xfId="0" applyFont="1" applyBorder="1"/>
    <xf numFmtId="164" fontId="14" fillId="0" borderId="53" xfId="0" applyNumberFormat="1" applyFont="1" applyBorder="1" applyAlignment="1">
      <alignment horizontal="left" vertical="center"/>
    </xf>
    <xf numFmtId="164" fontId="14" fillId="0" borderId="42" xfId="0" applyNumberFormat="1" applyFont="1" applyBorder="1" applyAlignment="1">
      <alignment horizontal="left" vertical="center"/>
    </xf>
    <xf numFmtId="164" fontId="14" fillId="0" borderId="54" xfId="0" applyNumberFormat="1" applyFont="1" applyBorder="1" applyAlignment="1">
      <alignment horizontal="left" vertical="center"/>
    </xf>
    <xf numFmtId="164" fontId="14" fillId="0" borderId="55" xfId="0" applyNumberFormat="1" applyFont="1" applyBorder="1" applyAlignment="1">
      <alignment horizontal="left" vertical="center"/>
    </xf>
    <xf numFmtId="164" fontId="14" fillId="0" borderId="48" xfId="0" applyNumberFormat="1" applyFont="1" applyBorder="1" applyAlignment="1">
      <alignment horizontal="left" vertical="center"/>
    </xf>
    <xf numFmtId="164" fontId="14" fillId="0" borderId="56" xfId="0" applyNumberFormat="1" applyFont="1" applyBorder="1" applyAlignment="1">
      <alignment horizontal="left" vertical="center"/>
    </xf>
    <xf numFmtId="0" fontId="8" fillId="10" borderId="77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8" fillId="10" borderId="8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78" xfId="0" applyFont="1" applyFill="1" applyBorder="1" applyAlignment="1">
      <alignment horizontal="center"/>
    </xf>
    <xf numFmtId="0" fontId="8" fillId="9" borderId="48" xfId="0" applyFont="1" applyFill="1" applyBorder="1" applyAlignment="1">
      <alignment horizontal="center"/>
    </xf>
    <xf numFmtId="0" fontId="8" fillId="9" borderId="56" xfId="0" applyFont="1" applyFill="1" applyBorder="1" applyAlignment="1">
      <alignment horizontal="center"/>
    </xf>
    <xf numFmtId="0" fontId="8" fillId="11" borderId="47" xfId="0" applyFont="1" applyFill="1" applyBorder="1" applyAlignment="1">
      <alignment horizontal="center"/>
    </xf>
    <xf numFmtId="0" fontId="8" fillId="11" borderId="48" xfId="0" applyFont="1" applyFill="1" applyBorder="1" applyAlignment="1">
      <alignment horizontal="center"/>
    </xf>
    <xf numFmtId="0" fontId="8" fillId="11" borderId="81" xfId="0" applyFont="1" applyFill="1" applyBorder="1" applyAlignment="1">
      <alignment horizontal="center"/>
    </xf>
    <xf numFmtId="0" fontId="8" fillId="0" borderId="83" xfId="0" applyFont="1" applyBorder="1" applyAlignment="1">
      <alignment horizontal="left"/>
    </xf>
    <xf numFmtId="0" fontId="8" fillId="0" borderId="84" xfId="0" applyFont="1" applyBorder="1" applyAlignment="1">
      <alignment horizontal="left"/>
    </xf>
    <xf numFmtId="0" fontId="8" fillId="0" borderId="82" xfId="0" applyFont="1" applyBorder="1" applyAlignment="1">
      <alignment horizontal="left"/>
    </xf>
    <xf numFmtId="0" fontId="15" fillId="5" borderId="72" xfId="0" applyFont="1" applyFill="1" applyBorder="1" applyAlignment="1">
      <alignment horizontal="center" vertical="center" wrapText="1"/>
    </xf>
    <xf numFmtId="14" fontId="8" fillId="0" borderId="67" xfId="0" applyNumberFormat="1" applyFont="1" applyBorder="1" applyAlignment="1">
      <alignment horizontal="left"/>
    </xf>
    <xf numFmtId="14" fontId="8" fillId="0" borderId="72" xfId="0" applyNumberFormat="1" applyFont="1" applyBorder="1" applyAlignment="1">
      <alignment horizontal="left"/>
    </xf>
    <xf numFmtId="0" fontId="13" fillId="8" borderId="70" xfId="0" applyFont="1" applyFill="1" applyBorder="1" applyAlignment="1">
      <alignment horizontal="center" vertical="center" wrapText="1"/>
    </xf>
    <xf numFmtId="0" fontId="13" fillId="8" borderId="72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8" fillId="0" borderId="74" xfId="0" applyFont="1" applyBorder="1" applyAlignment="1">
      <alignment horizontal="left"/>
    </xf>
    <xf numFmtId="14" fontId="8" fillId="0" borderId="76" xfId="0" applyNumberFormat="1" applyFont="1" applyBorder="1" applyAlignment="1">
      <alignment horizontal="left"/>
    </xf>
    <xf numFmtId="14" fontId="8" fillId="0" borderId="84" xfId="0" applyNumberFormat="1" applyFont="1" applyBorder="1" applyAlignment="1">
      <alignment horizontal="left"/>
    </xf>
    <xf numFmtId="14" fontId="8" fillId="0" borderId="85" xfId="0" applyNumberFormat="1" applyFont="1" applyBorder="1" applyAlignment="1">
      <alignment horizontal="left"/>
    </xf>
    <xf numFmtId="14" fontId="8" fillId="0" borderId="74" xfId="0" applyNumberFormat="1" applyFont="1" applyBorder="1" applyAlignment="1">
      <alignment horizontal="left"/>
    </xf>
    <xf numFmtId="14" fontId="8" fillId="0" borderId="75" xfId="0" applyNumberFormat="1" applyFont="1" applyBorder="1" applyAlignment="1">
      <alignment horizontal="left"/>
    </xf>
    <xf numFmtId="0" fontId="14" fillId="0" borderId="44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8" fillId="0" borderId="76" xfId="0" applyFont="1" applyBorder="1"/>
    <xf numFmtId="0" fontId="8" fillId="0" borderId="82" xfId="0" applyFont="1" applyBorder="1"/>
    <xf numFmtId="0" fontId="8" fillId="0" borderId="74" xfId="0" applyFont="1" applyBorder="1"/>
    <xf numFmtId="0" fontId="8" fillId="0" borderId="73" xfId="0" applyFont="1" applyBorder="1" applyAlignment="1">
      <alignment horizontal="left"/>
    </xf>
    <xf numFmtId="0" fontId="10" fillId="7" borderId="68" xfId="0" applyFont="1" applyFill="1" applyBorder="1" applyAlignment="1">
      <alignment horizontal="left" vertical="center"/>
    </xf>
    <xf numFmtId="0" fontId="10" fillId="7" borderId="69" xfId="0" applyFont="1" applyFill="1" applyBorder="1" applyAlignment="1">
      <alignment horizontal="left" vertical="center"/>
    </xf>
    <xf numFmtId="0" fontId="10" fillId="7" borderId="70" xfId="0" applyFont="1" applyFill="1" applyBorder="1" applyAlignment="1">
      <alignment horizontal="left" vertical="center"/>
    </xf>
    <xf numFmtId="0" fontId="10" fillId="7" borderId="71" xfId="0" applyFont="1" applyFill="1" applyBorder="1" applyAlignment="1">
      <alignment horizontal="left" vertical="center"/>
    </xf>
    <xf numFmtId="0" fontId="10" fillId="7" borderId="67" xfId="0" applyFont="1" applyFill="1" applyBorder="1" applyAlignment="1">
      <alignment horizontal="left" vertical="center"/>
    </xf>
    <xf numFmtId="0" fontId="10" fillId="7" borderId="72" xfId="0" applyFont="1" applyFill="1" applyBorder="1" applyAlignment="1">
      <alignment horizontal="left" vertical="center"/>
    </xf>
    <xf numFmtId="0" fontId="15" fillId="8" borderId="71" xfId="0" applyFont="1" applyFill="1" applyBorder="1" applyAlignment="1">
      <alignment horizontal="left" vertical="center" wrapText="1"/>
    </xf>
    <xf numFmtId="0" fontId="15" fillId="8" borderId="67" xfId="0" applyFont="1" applyFill="1" applyBorder="1" applyAlignment="1">
      <alignment horizontal="left" vertical="center" wrapText="1"/>
    </xf>
    <xf numFmtId="0" fontId="15" fillId="8" borderId="72" xfId="0" applyFont="1" applyFill="1" applyBorder="1" applyAlignment="1">
      <alignment horizontal="left" vertical="center" wrapText="1"/>
    </xf>
    <xf numFmtId="0" fontId="8" fillId="0" borderId="71" xfId="0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72" xfId="0" applyFont="1" applyBorder="1" applyAlignment="1">
      <alignment horizontal="center"/>
    </xf>
    <xf numFmtId="0" fontId="10" fillId="7" borderId="68" xfId="0" applyFont="1" applyFill="1" applyBorder="1" applyAlignment="1">
      <alignment horizontal="left" vertical="center" wrapText="1"/>
    </xf>
    <xf numFmtId="0" fontId="10" fillId="7" borderId="69" xfId="0" applyFont="1" applyFill="1" applyBorder="1" applyAlignment="1">
      <alignment horizontal="left" vertical="center" wrapText="1"/>
    </xf>
    <xf numFmtId="0" fontId="10" fillId="7" borderId="70" xfId="0" applyFont="1" applyFill="1" applyBorder="1" applyAlignment="1">
      <alignment horizontal="left" vertical="center" wrapText="1"/>
    </xf>
    <xf numFmtId="0" fontId="10" fillId="7" borderId="71" xfId="0" applyFont="1" applyFill="1" applyBorder="1" applyAlignment="1">
      <alignment horizontal="left" vertical="center" wrapText="1"/>
    </xf>
    <xf numFmtId="0" fontId="10" fillId="7" borderId="67" xfId="0" applyFont="1" applyFill="1" applyBorder="1" applyAlignment="1">
      <alignment horizontal="left" vertical="center" wrapText="1"/>
    </xf>
    <xf numFmtId="0" fontId="10" fillId="7" borderId="72" xfId="0" applyFont="1" applyFill="1" applyBorder="1" applyAlignment="1">
      <alignment horizontal="left" vertical="center" wrapText="1"/>
    </xf>
    <xf numFmtId="0" fontId="6" fillId="11" borderId="77" xfId="0" applyFont="1" applyFill="1" applyBorder="1" applyAlignment="1">
      <alignment horizontal="left"/>
    </xf>
    <xf numFmtId="0" fontId="6" fillId="11" borderId="0" xfId="0" applyFont="1" applyFill="1" applyBorder="1" applyAlignment="1">
      <alignment horizontal="left"/>
    </xf>
    <xf numFmtId="0" fontId="6" fillId="11" borderId="80" xfId="0" applyFont="1" applyFill="1" applyBorder="1" applyAlignment="1">
      <alignment horizontal="left"/>
    </xf>
    <xf numFmtId="0" fontId="6" fillId="9" borderId="0" xfId="0" applyFont="1" applyFill="1" applyBorder="1" applyAlignment="1">
      <alignment horizontal="left"/>
    </xf>
    <xf numFmtId="0" fontId="6" fillId="9" borderId="78" xfId="0" applyFont="1" applyFill="1" applyBorder="1" applyAlignment="1">
      <alignment horizontal="left"/>
    </xf>
    <xf numFmtId="0" fontId="15" fillId="5" borderId="71" xfId="0" applyFont="1" applyFill="1" applyBorder="1" applyAlignment="1">
      <alignment horizontal="left" vertical="center" wrapText="1"/>
    </xf>
    <xf numFmtId="0" fontId="15" fillId="5" borderId="67" xfId="0" applyFont="1" applyFill="1" applyBorder="1" applyAlignment="1">
      <alignment horizontal="left" vertical="center" wrapText="1"/>
    </xf>
    <xf numFmtId="0" fontId="15" fillId="5" borderId="72" xfId="0" applyFont="1" applyFill="1" applyBorder="1" applyAlignment="1">
      <alignment horizontal="left" vertical="center" wrapText="1"/>
    </xf>
    <xf numFmtId="0" fontId="6" fillId="10" borderId="77" xfId="0" applyFont="1" applyFill="1" applyBorder="1" applyAlignment="1">
      <alignment horizontal="left"/>
    </xf>
    <xf numFmtId="0" fontId="6" fillId="10" borderId="0" xfId="0" applyFont="1" applyFill="1" applyBorder="1" applyAlignment="1">
      <alignment horizontal="left"/>
    </xf>
    <xf numFmtId="0" fontId="6" fillId="10" borderId="8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4" borderId="78" xfId="0" applyFont="1" applyFill="1" applyBorder="1" applyAlignment="1">
      <alignment horizontal="left"/>
    </xf>
    <xf numFmtId="165" fontId="16" fillId="0" borderId="7" xfId="0" applyNumberFormat="1" applyFont="1" applyBorder="1" applyAlignment="1">
      <alignment horizontal="center"/>
    </xf>
    <xf numFmtId="165" fontId="16" fillId="0" borderId="9" xfId="0" applyNumberFormat="1" applyFont="1" applyBorder="1" applyAlignment="1">
      <alignment horizontal="center"/>
    </xf>
    <xf numFmtId="165" fontId="16" fillId="0" borderId="8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65" fontId="16" fillId="0" borderId="3" xfId="0" applyNumberFormat="1" applyFont="1" applyBorder="1" applyAlignment="1">
      <alignment horizontal="center"/>
    </xf>
    <xf numFmtId="165" fontId="16" fillId="0" borderId="5" xfId="0" applyNumberFormat="1" applyFont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5" fillId="5" borderId="73" xfId="0" applyFont="1" applyFill="1" applyBorder="1" applyAlignment="1">
      <alignment horizontal="left" vertical="center" wrapText="1"/>
    </xf>
    <xf numFmtId="0" fontId="15" fillId="5" borderId="74" xfId="0" applyFont="1" applyFill="1" applyBorder="1" applyAlignment="1">
      <alignment horizontal="left" vertical="center" wrapText="1"/>
    </xf>
    <xf numFmtId="0" fontId="15" fillId="5" borderId="75" xfId="0" applyFont="1" applyFill="1" applyBorder="1" applyAlignment="1">
      <alignment horizontal="left" vertical="center" wrapText="1"/>
    </xf>
    <xf numFmtId="0" fontId="8" fillId="0" borderId="76" xfId="0" applyFont="1" applyBorder="1" applyAlignment="1">
      <alignment horizontal="left"/>
    </xf>
    <xf numFmtId="0" fontId="8" fillId="5" borderId="32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12" fillId="7" borderId="65" xfId="0" applyFont="1" applyFill="1" applyBorder="1" applyAlignment="1">
      <alignment horizontal="left"/>
    </xf>
    <xf numFmtId="0" fontId="14" fillId="0" borderId="58" xfId="0" applyFont="1" applyBorder="1" applyAlignment="1">
      <alignment horizontal="left" vertical="center"/>
    </xf>
    <xf numFmtId="0" fontId="14" fillId="0" borderId="59" xfId="0" applyFont="1" applyBorder="1" applyAlignment="1">
      <alignment horizontal="left" vertical="center"/>
    </xf>
    <xf numFmtId="0" fontId="15" fillId="8" borderId="62" xfId="0" applyFont="1" applyFill="1" applyBorder="1" applyAlignment="1">
      <alignment horizontal="left" vertical="center" wrapText="1"/>
    </xf>
    <xf numFmtId="0" fontId="15" fillId="8" borderId="6" xfId="0" applyFont="1" applyFill="1" applyBorder="1" applyAlignment="1">
      <alignment horizontal="left" vertical="center" wrapText="1"/>
    </xf>
    <xf numFmtId="0" fontId="15" fillId="8" borderId="63" xfId="0" applyFont="1" applyFill="1" applyBorder="1" applyAlignment="1">
      <alignment horizontal="left" vertical="center" wrapText="1"/>
    </xf>
    <xf numFmtId="0" fontId="15" fillId="8" borderId="47" xfId="0" applyFont="1" applyFill="1" applyBorder="1" applyAlignment="1">
      <alignment horizontal="left" vertical="center" wrapText="1"/>
    </xf>
    <xf numFmtId="0" fontId="15" fillId="8" borderId="48" xfId="0" applyFont="1" applyFill="1" applyBorder="1" applyAlignment="1">
      <alignment horizontal="left" vertical="center" wrapText="1"/>
    </xf>
    <xf numFmtId="0" fontId="15" fillId="8" borderId="5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8" fillId="0" borderId="86" xfId="0" applyFont="1" applyBorder="1" applyAlignment="1">
      <alignment horizontal="center"/>
    </xf>
    <xf numFmtId="0" fontId="8" fillId="0" borderId="87" xfId="0" applyFont="1" applyBorder="1" applyAlignment="1">
      <alignment horizontal="center"/>
    </xf>
    <xf numFmtId="0" fontId="8" fillId="0" borderId="88" xfId="0" applyFont="1" applyBorder="1" applyAlignment="1">
      <alignment horizontal="center"/>
    </xf>
  </cellXfs>
  <cellStyles count="1">
    <cellStyle name="Normal" xfId="0" builtinId="0"/>
  </cellStyles>
  <dxfs count="127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2060"/>
      </font>
      <fill>
        <patternFill>
          <fgColor theme="0"/>
          <bgColor theme="0"/>
        </patternFill>
      </fill>
      <border>
        <right style="thin">
          <color auto="1"/>
        </right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border>
        <top style="thin">
          <color auto="1"/>
        </top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rgb="FF002060"/>
      </font>
      <fill>
        <patternFill>
          <fgColor theme="0"/>
          <bgColor theme="0"/>
        </patternFill>
      </fill>
      <border>
        <right style="thin">
          <color auto="1"/>
        </right>
        <vertical/>
        <horizontal/>
      </border>
    </dxf>
    <dxf>
      <font>
        <color rgb="FF002060"/>
      </font>
      <fill>
        <patternFill>
          <fgColor theme="0"/>
          <bgColor theme="0"/>
        </patternFill>
      </fill>
      <border>
        <right style="thin">
          <color auto="1"/>
        </right>
        <vertical/>
        <horizontal/>
      </border>
    </dxf>
    <dxf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top style="thin">
          <color auto="1"/>
        </top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D0D4"/>
        </patternFill>
      </fill>
    </dxf>
    <dxf>
      <fill>
        <patternFill>
          <bgColor rgb="FFFFD0D4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32C34"/>
      <color rgb="FFFFEBED"/>
      <color rgb="FFFFD0D4"/>
      <color rgb="FFE9FAFF"/>
      <color rgb="FFB0E7FF"/>
      <color rgb="FF1EBBF0"/>
      <color rgb="FF30206B"/>
      <color rgb="FFDFDEFF"/>
      <color rgb="FFFFD38F"/>
      <color rgb="FF8BD4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$35" lockText="1" noThreeD="1"/>
</file>

<file path=xl/ctrlProps/ctrlProp2.xml><?xml version="1.0" encoding="utf-8"?>
<formControlPr xmlns="http://schemas.microsoft.com/office/spreadsheetml/2009/9/main" objectType="CheckBox" fmlaLink="$B$36" lockText="1" noThreeD="1"/>
</file>

<file path=xl/ctrlProps/ctrlProp3.xml><?xml version="1.0" encoding="utf-8"?>
<formControlPr xmlns="http://schemas.microsoft.com/office/spreadsheetml/2009/9/main" objectType="CheckBox" fmlaLink="$B$37" lockText="1" noThreeD="1"/>
</file>

<file path=xl/ctrlProps/ctrlProp4.xml><?xml version="1.0" encoding="utf-8"?>
<formControlPr xmlns="http://schemas.microsoft.com/office/spreadsheetml/2009/9/main" objectType="CheckBox" fmlaLink="$B$38" lockText="1" noThreeD="1"/>
</file>

<file path=xl/ctrlProps/ctrlProp5.xml><?xml version="1.0" encoding="utf-8"?>
<formControlPr xmlns="http://schemas.microsoft.com/office/spreadsheetml/2009/9/main" objectType="CheckBox" fmlaLink="$B$39" lockText="1" noThreeD="1"/>
</file>

<file path=xl/ctrlProps/ctrlProp6.xml><?xml version="1.0" encoding="utf-8"?>
<formControlPr xmlns="http://schemas.microsoft.com/office/spreadsheetml/2009/9/main" objectType="CheckBox" fmlaLink="$B$44" lockText="1" noThreeD="1"/>
</file>

<file path=xl/ctrlProps/ctrlProp7.xml><?xml version="1.0" encoding="utf-8"?>
<formControlPr xmlns="http://schemas.microsoft.com/office/spreadsheetml/2009/9/main" objectType="CheckBox" fmlaLink="$B$45" lockText="1" noThreeD="1"/>
</file>

<file path=xl/ctrlProps/ctrlProp8.xml><?xml version="1.0" encoding="utf-8"?>
<formControlPr xmlns="http://schemas.microsoft.com/office/spreadsheetml/2009/9/main" objectType="CheckBox" fmlaLink="$B$46" lockText="1" noThreeD="1"/>
</file>

<file path=xl/ctrlProps/ctrlProp9.xml><?xml version="1.0" encoding="utf-8"?>
<formControlPr xmlns="http://schemas.microsoft.com/office/spreadsheetml/2009/9/main" objectType="CheckBox" fmlaLink="$B$47" lockText="1" noThreeD="1"/>
</file>

<file path=xl/ctrlProps/ctrlProp10.xml><?xml version="1.0" encoding="utf-8"?>
<formControlPr xmlns="http://schemas.microsoft.com/office/spreadsheetml/2009/9/main" objectType="CheckBox" fmlaLink="$B$48" lockText="1" noThreeD="1"/>
</file>

<file path=xl/ctrlProps/ctrlProp11.xml><?xml version="1.0" encoding="utf-8"?>
<formControlPr xmlns="http://schemas.microsoft.com/office/spreadsheetml/2009/9/main" objectType="CheckBox" fmlaLink="$B$49" lockText="1" noThreeD="1"/>
</file>

<file path=xl/ctrlProps/ctrlProp12.xml><?xml version="1.0" encoding="utf-8"?>
<formControlPr xmlns="http://schemas.microsoft.com/office/spreadsheetml/2009/9/main" objectType="CheckBox" fmlaLink="$B$50" lockText="1" noThreeD="1"/>
</file>

<file path=xl/ctrlProps/ctrlProp13.xml><?xml version="1.0" encoding="utf-8"?>
<formControlPr xmlns="http://schemas.microsoft.com/office/spreadsheetml/2009/9/main" objectType="CheckBox" fmlaLink="$B$51" lockText="1" noThreeD="1"/>
</file>

<file path=xl/ctrlProps/ctrlProp14.xml><?xml version="1.0" encoding="utf-8"?>
<formControlPr xmlns="http://schemas.microsoft.com/office/spreadsheetml/2009/9/main" objectType="CheckBox" fmlaLink="$B$30" lockText="1" noThreeD="1"/>
</file>

<file path=xl/ctrlProps/ctrlProp15.xml><?xml version="1.0" encoding="utf-8"?>
<formControlPr xmlns="http://schemas.microsoft.com/office/spreadsheetml/2009/9/main" objectType="CheckBox" fmlaLink="$B$31" lockText="1" noThreeD="1"/>
</file>

<file path=xl/ctrlProps/ctrlProp16.xml><?xml version="1.0" encoding="utf-8"?>
<formControlPr xmlns="http://schemas.microsoft.com/office/spreadsheetml/2009/9/main" objectType="CheckBox" fmlaLink="$B$34" lockText="1" noThreeD="1"/>
</file>

<file path=xl/ctrlProps/ctrlProp17.xml><?xml version="1.0" encoding="utf-8"?>
<formControlPr xmlns="http://schemas.microsoft.com/office/spreadsheetml/2009/9/main" objectType="CheckBox" fmlaLink="$B$32" lockText="1" noThreeD="1"/>
</file>

<file path=xl/ctrlProps/ctrlProp18.xml><?xml version="1.0" encoding="utf-8"?>
<formControlPr xmlns="http://schemas.microsoft.com/office/spreadsheetml/2009/9/main" objectType="CheckBox" fmlaLink="$B$33" lockText="1" noThreeD="1"/>
</file>

<file path=xl/ctrlProps/ctrlProp19.xml><?xml version="1.0" encoding="utf-8"?>
<formControlPr xmlns="http://schemas.microsoft.com/office/spreadsheetml/2009/9/main" objectType="CheckBox" fmlaLink="$B$40" lockText="1" noThreeD="1"/>
</file>

<file path=xl/ctrlProps/ctrlProp20.xml><?xml version="1.0" encoding="utf-8"?>
<formControlPr xmlns="http://schemas.microsoft.com/office/spreadsheetml/2009/9/main" objectType="CheckBox" fmlaLink="$B$41" lockText="1" noThreeD="1"/>
</file>

<file path=xl/ctrlProps/ctrlProp21.xml><?xml version="1.0" encoding="utf-8"?>
<formControlPr xmlns="http://schemas.microsoft.com/office/spreadsheetml/2009/9/main" objectType="CheckBox" fmlaLink="$B$42" lockText="1" noThreeD="1"/>
</file>

<file path=xl/ctrlProps/ctrlProp22.xml><?xml version="1.0" encoding="utf-8"?>
<formControlPr xmlns="http://schemas.microsoft.com/office/spreadsheetml/2009/9/main" objectType="CheckBox" fmlaLink="$B$4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33</xdr:row>
          <xdr:rowOff>177800</xdr:rowOff>
        </xdr:from>
        <xdr:to>
          <xdr:col>4</xdr:col>
          <xdr:colOff>342900</xdr:colOff>
          <xdr:row>35</xdr:row>
          <xdr:rowOff>76200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34</xdr:row>
          <xdr:rowOff>165100</xdr:rowOff>
        </xdr:from>
        <xdr:to>
          <xdr:col>4</xdr:col>
          <xdr:colOff>342900</xdr:colOff>
          <xdr:row>36</xdr:row>
          <xdr:rowOff>76200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35</xdr:row>
          <xdr:rowOff>177800</xdr:rowOff>
        </xdr:from>
        <xdr:to>
          <xdr:col>4</xdr:col>
          <xdr:colOff>342900</xdr:colOff>
          <xdr:row>37</xdr:row>
          <xdr:rowOff>101600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36</xdr:row>
          <xdr:rowOff>165100</xdr:rowOff>
        </xdr:from>
        <xdr:to>
          <xdr:col>4</xdr:col>
          <xdr:colOff>342900</xdr:colOff>
          <xdr:row>38</xdr:row>
          <xdr:rowOff>101600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37</xdr:row>
          <xdr:rowOff>165100</xdr:rowOff>
        </xdr:from>
        <xdr:to>
          <xdr:col>4</xdr:col>
          <xdr:colOff>342900</xdr:colOff>
          <xdr:row>39</xdr:row>
          <xdr:rowOff>114300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42</xdr:row>
          <xdr:rowOff>139700</xdr:rowOff>
        </xdr:from>
        <xdr:to>
          <xdr:col>4</xdr:col>
          <xdr:colOff>342900</xdr:colOff>
          <xdr:row>44</xdr:row>
          <xdr:rowOff>127000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43</xdr:row>
          <xdr:rowOff>139700</xdr:rowOff>
        </xdr:from>
        <xdr:to>
          <xdr:col>4</xdr:col>
          <xdr:colOff>342900</xdr:colOff>
          <xdr:row>45</xdr:row>
          <xdr:rowOff>127000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44</xdr:row>
          <xdr:rowOff>139700</xdr:rowOff>
        </xdr:from>
        <xdr:to>
          <xdr:col>4</xdr:col>
          <xdr:colOff>342900</xdr:colOff>
          <xdr:row>46</xdr:row>
          <xdr:rowOff>139700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45</xdr:row>
          <xdr:rowOff>139700</xdr:rowOff>
        </xdr:from>
        <xdr:to>
          <xdr:col>4</xdr:col>
          <xdr:colOff>342900</xdr:colOff>
          <xdr:row>47</xdr:row>
          <xdr:rowOff>139700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46</xdr:row>
          <xdr:rowOff>139700</xdr:rowOff>
        </xdr:from>
        <xdr:to>
          <xdr:col>4</xdr:col>
          <xdr:colOff>342900</xdr:colOff>
          <xdr:row>48</xdr:row>
          <xdr:rowOff>139700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47</xdr:row>
          <xdr:rowOff>139700</xdr:rowOff>
        </xdr:from>
        <xdr:to>
          <xdr:col>4</xdr:col>
          <xdr:colOff>342900</xdr:colOff>
          <xdr:row>49</xdr:row>
          <xdr:rowOff>139700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48</xdr:row>
          <xdr:rowOff>127000</xdr:rowOff>
        </xdr:from>
        <xdr:to>
          <xdr:col>4</xdr:col>
          <xdr:colOff>342900</xdr:colOff>
          <xdr:row>50</xdr:row>
          <xdr:rowOff>127000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49</xdr:row>
          <xdr:rowOff>127000</xdr:rowOff>
        </xdr:from>
        <xdr:to>
          <xdr:col>4</xdr:col>
          <xdr:colOff>342900</xdr:colOff>
          <xdr:row>51</xdr:row>
          <xdr:rowOff>127000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28</xdr:row>
          <xdr:rowOff>228600</xdr:rowOff>
        </xdr:from>
        <xdr:to>
          <xdr:col>4</xdr:col>
          <xdr:colOff>342900</xdr:colOff>
          <xdr:row>30</xdr:row>
          <xdr:rowOff>63500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29</xdr:row>
          <xdr:rowOff>215900</xdr:rowOff>
        </xdr:from>
        <xdr:to>
          <xdr:col>4</xdr:col>
          <xdr:colOff>342900</xdr:colOff>
          <xdr:row>31</xdr:row>
          <xdr:rowOff>38100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32</xdr:row>
          <xdr:rowOff>215900</xdr:rowOff>
        </xdr:from>
        <xdr:to>
          <xdr:col>4</xdr:col>
          <xdr:colOff>342900</xdr:colOff>
          <xdr:row>34</xdr:row>
          <xdr:rowOff>38100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30</xdr:row>
          <xdr:rowOff>215900</xdr:rowOff>
        </xdr:from>
        <xdr:to>
          <xdr:col>4</xdr:col>
          <xdr:colOff>342900</xdr:colOff>
          <xdr:row>32</xdr:row>
          <xdr:rowOff>50800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31</xdr:row>
          <xdr:rowOff>215900</xdr:rowOff>
        </xdr:from>
        <xdr:to>
          <xdr:col>4</xdr:col>
          <xdr:colOff>342900</xdr:colOff>
          <xdr:row>33</xdr:row>
          <xdr:rowOff>50800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38</xdr:row>
          <xdr:rowOff>215900</xdr:rowOff>
        </xdr:from>
        <xdr:to>
          <xdr:col>4</xdr:col>
          <xdr:colOff>342900</xdr:colOff>
          <xdr:row>40</xdr:row>
          <xdr:rowOff>38100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39</xdr:row>
          <xdr:rowOff>215900</xdr:rowOff>
        </xdr:from>
        <xdr:to>
          <xdr:col>4</xdr:col>
          <xdr:colOff>342900</xdr:colOff>
          <xdr:row>41</xdr:row>
          <xdr:rowOff>38100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40</xdr:row>
          <xdr:rowOff>215900</xdr:rowOff>
        </xdr:from>
        <xdr:to>
          <xdr:col>4</xdr:col>
          <xdr:colOff>342900</xdr:colOff>
          <xdr:row>42</xdr:row>
          <xdr:rowOff>38100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41</xdr:row>
          <xdr:rowOff>215900</xdr:rowOff>
        </xdr:from>
        <xdr:to>
          <xdr:col>4</xdr:col>
          <xdr:colOff>342900</xdr:colOff>
          <xdr:row>43</xdr:row>
          <xdr:rowOff>50800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0</xdr:colOff>
      <xdr:row>1</xdr:row>
      <xdr:rowOff>0</xdr:rowOff>
    </xdr:from>
    <xdr:ext cx="18192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8041" y="209485"/>
          <a:ext cx="18192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6CCA6-1EDD-A242-A5DC-8E90344A9455}">
  <dimension ref="B5:AX130"/>
  <sheetViews>
    <sheetView showGridLines="0" tabSelected="1" zoomScaleNormal="100" workbookViewId="0">
      <selection activeCell="B49" sqref="B49"/>
    </sheetView>
  </sheetViews>
  <sheetFormatPr baseColWidth="10" defaultRowHeight="16" x14ac:dyDescent="0.2"/>
  <cols>
    <col min="1" max="1" width="3.83203125" style="16" customWidth="1"/>
    <col min="2" max="2" width="6.83203125" style="16" customWidth="1"/>
    <col min="3" max="3" width="4.83203125" style="16" customWidth="1"/>
    <col min="4" max="4" width="10.83203125" style="16" customWidth="1"/>
    <col min="5" max="5" width="10.83203125" style="16"/>
    <col min="6" max="6" width="10.83203125" style="16" customWidth="1"/>
    <col min="7" max="9" width="10.83203125" style="16"/>
    <col min="10" max="10" width="10.83203125" style="16" customWidth="1"/>
    <col min="11" max="11" width="3.83203125" style="16" customWidth="1"/>
    <col min="12" max="12" width="9.83203125" style="16" customWidth="1"/>
    <col min="13" max="13" width="6.83203125" style="16" customWidth="1"/>
    <col min="14" max="15" width="4.83203125" style="16" customWidth="1"/>
    <col min="16" max="17" width="3.83203125" style="16" customWidth="1"/>
    <col min="18" max="20" width="10.83203125" style="16" customWidth="1"/>
    <col min="21" max="21" width="3.83203125" style="16" customWidth="1"/>
    <col min="22" max="23" width="7.83203125" style="16" customWidth="1"/>
    <col min="24" max="24" width="8.6640625" style="16" customWidth="1"/>
    <col min="25" max="25" width="1.83203125" style="16" customWidth="1"/>
    <col min="26" max="26" width="20.83203125" style="16" customWidth="1"/>
    <col min="27" max="27" width="10.83203125" style="16"/>
    <col min="28" max="28" width="11.83203125" style="16" customWidth="1"/>
    <col min="29" max="29" width="11" style="16" customWidth="1"/>
    <col min="30" max="30" width="19.1640625" style="16" hidden="1" customWidth="1"/>
    <col min="31" max="36" width="10.83203125" style="16" hidden="1" customWidth="1"/>
    <col min="37" max="37" width="27.6640625" style="16" hidden="1" customWidth="1"/>
    <col min="38" max="38" width="36.6640625" style="16" hidden="1" customWidth="1"/>
    <col min="39" max="39" width="10.83203125" style="16" hidden="1" customWidth="1"/>
    <col min="40" max="40" width="17.5" style="16" hidden="1" customWidth="1"/>
    <col min="41" max="41" width="12" style="16" hidden="1" customWidth="1"/>
    <col min="42" max="42" width="10.83203125" style="16" hidden="1" customWidth="1"/>
    <col min="43" max="43" width="34.33203125" style="16" hidden="1" customWidth="1"/>
    <col min="44" max="44" width="20.5" style="16" hidden="1" customWidth="1"/>
    <col min="45" max="45" width="57.33203125" style="16" hidden="1" customWidth="1"/>
    <col min="46" max="46" width="21.6640625" style="16" hidden="1" customWidth="1"/>
    <col min="47" max="47" width="30" style="16" hidden="1" customWidth="1"/>
    <col min="48" max="50" width="10.83203125" style="16" hidden="1" customWidth="1"/>
    <col min="51" max="51" width="0" style="16" hidden="1" customWidth="1"/>
    <col min="52" max="16384" width="10.83203125" style="16"/>
  </cols>
  <sheetData>
    <row r="5" spans="2:28" ht="62" customHeight="1" x14ac:dyDescent="0.2">
      <c r="B5" s="192" t="s">
        <v>29</v>
      </c>
      <c r="C5" s="192"/>
      <c r="D5" s="192"/>
      <c r="E5" s="192"/>
      <c r="F5" s="192"/>
    </row>
    <row r="6" spans="2:28" ht="16" customHeight="1" x14ac:dyDescent="0.3">
      <c r="B6" s="12" t="s">
        <v>28</v>
      </c>
      <c r="C6" s="12"/>
      <c r="D6" s="12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2:28" ht="20" customHeight="1" x14ac:dyDescent="0.2">
      <c r="B7" s="180" t="s">
        <v>36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7"/>
    </row>
    <row r="8" spans="2:28" ht="20" customHeight="1" x14ac:dyDescent="0.2">
      <c r="B8" s="49" t="s">
        <v>35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17"/>
    </row>
    <row r="9" spans="2:28" ht="20" customHeight="1" x14ac:dyDescent="0.2">
      <c r="B9" s="49" t="s">
        <v>33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17"/>
    </row>
    <row r="10" spans="2:28" ht="38" customHeight="1" x14ac:dyDescent="0.2">
      <c r="B10" s="49" t="s">
        <v>45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17"/>
    </row>
    <row r="11" spans="2:28" ht="35" customHeight="1" x14ac:dyDescent="0.2">
      <c r="B11" s="181" t="s">
        <v>47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7"/>
    </row>
    <row r="12" spans="2:28" ht="12" customHeight="1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2:28" ht="20" customHeight="1" thickBot="1" x14ac:dyDescent="0.25">
      <c r="R13" s="18"/>
      <c r="S13" s="18"/>
      <c r="T13" s="18"/>
    </row>
    <row r="14" spans="2:28" ht="26" customHeight="1" x14ac:dyDescent="0.2">
      <c r="B14" s="45" t="s">
        <v>15</v>
      </c>
      <c r="C14" s="46"/>
      <c r="D14" s="58"/>
      <c r="E14" s="110"/>
      <c r="F14" s="111"/>
      <c r="G14" s="111"/>
      <c r="H14" s="111"/>
      <c r="I14" s="111"/>
      <c r="J14" s="112"/>
      <c r="L14" s="45" t="s">
        <v>37</v>
      </c>
      <c r="M14" s="46"/>
      <c r="N14" s="46"/>
      <c r="O14" s="46"/>
      <c r="P14" s="46"/>
      <c r="Q14" s="58"/>
      <c r="R14" s="74"/>
      <c r="S14" s="75"/>
      <c r="T14" s="76"/>
      <c r="U14" s="17"/>
      <c r="V14" s="45" t="s">
        <v>38</v>
      </c>
      <c r="W14" s="46"/>
      <c r="X14" s="46"/>
      <c r="Y14" s="46"/>
      <c r="Z14" s="46"/>
      <c r="AA14" s="183"/>
      <c r="AB14" s="112"/>
    </row>
    <row r="15" spans="2:28" ht="26" customHeight="1" thickBot="1" x14ac:dyDescent="0.25">
      <c r="B15" s="47"/>
      <c r="C15" s="48"/>
      <c r="D15" s="59"/>
      <c r="E15" s="113"/>
      <c r="F15" s="114"/>
      <c r="G15" s="114"/>
      <c r="H15" s="114"/>
      <c r="I15" s="114"/>
      <c r="J15" s="115"/>
      <c r="L15" s="47"/>
      <c r="M15" s="48"/>
      <c r="N15" s="48"/>
      <c r="O15" s="48"/>
      <c r="P15" s="48"/>
      <c r="Q15" s="59"/>
      <c r="R15" s="77"/>
      <c r="S15" s="78"/>
      <c r="T15" s="79"/>
      <c r="U15" s="17"/>
      <c r="V15" s="47"/>
      <c r="W15" s="48"/>
      <c r="X15" s="48"/>
      <c r="Y15" s="48"/>
      <c r="Z15" s="48"/>
      <c r="AA15" s="184"/>
      <c r="AB15" s="115"/>
    </row>
    <row r="16" spans="2:28" ht="17" customHeight="1" thickBot="1" x14ac:dyDescent="0.25">
      <c r="E16" s="19"/>
      <c r="F16" s="19"/>
      <c r="G16" s="19"/>
      <c r="H16" s="19"/>
      <c r="I16" s="19"/>
      <c r="J16" s="19"/>
      <c r="L16" s="20"/>
      <c r="M16" s="20"/>
      <c r="N16" s="20"/>
      <c r="O16" s="20"/>
      <c r="P16" s="20"/>
      <c r="Q16" s="20"/>
      <c r="R16" s="21"/>
      <c r="S16" s="21"/>
      <c r="T16" s="21"/>
      <c r="U16" s="20"/>
      <c r="V16" s="21"/>
      <c r="W16" s="21"/>
      <c r="X16" s="21"/>
      <c r="Y16" s="22"/>
      <c r="Z16" s="20"/>
      <c r="AA16" s="20"/>
      <c r="AB16" s="19"/>
    </row>
    <row r="17" spans="2:47" ht="26" customHeight="1" x14ac:dyDescent="0.2">
      <c r="B17" s="45" t="s">
        <v>14</v>
      </c>
      <c r="C17" s="46"/>
      <c r="D17" s="58"/>
      <c r="E17" s="110"/>
      <c r="F17" s="111"/>
      <c r="G17" s="111"/>
      <c r="H17" s="111"/>
      <c r="I17" s="111"/>
      <c r="J17" s="112"/>
      <c r="L17" s="45" t="s">
        <v>30</v>
      </c>
      <c r="M17" s="46"/>
      <c r="N17" s="46"/>
      <c r="O17" s="46"/>
      <c r="P17" s="50"/>
      <c r="Q17" s="51"/>
      <c r="R17" s="51"/>
      <c r="S17" s="51"/>
      <c r="T17" s="52"/>
      <c r="U17" s="20"/>
      <c r="V17" s="23"/>
      <c r="W17" s="23"/>
      <c r="X17" s="23"/>
      <c r="Y17" s="20"/>
      <c r="Z17" s="20"/>
      <c r="AA17" s="20"/>
      <c r="AB17" s="20"/>
    </row>
    <row r="18" spans="2:47" ht="26" customHeight="1" thickBot="1" x14ac:dyDescent="0.25">
      <c r="B18" s="47"/>
      <c r="C18" s="48"/>
      <c r="D18" s="59"/>
      <c r="E18" s="113"/>
      <c r="F18" s="114"/>
      <c r="G18" s="114"/>
      <c r="H18" s="114"/>
      <c r="I18" s="114"/>
      <c r="J18" s="115"/>
      <c r="L18" s="47"/>
      <c r="M18" s="48"/>
      <c r="N18" s="48"/>
      <c r="O18" s="48"/>
      <c r="P18" s="53"/>
      <c r="Q18" s="54"/>
      <c r="R18" s="54"/>
      <c r="S18" s="54"/>
      <c r="T18" s="55"/>
      <c r="U18" s="20"/>
      <c r="V18" s="20"/>
      <c r="W18" s="20"/>
      <c r="X18" s="20"/>
      <c r="Y18" s="20"/>
      <c r="Z18" s="20"/>
      <c r="AA18" s="20"/>
      <c r="AB18" s="20"/>
    </row>
    <row r="19" spans="2:47" ht="17" customHeight="1" thickBot="1" x14ac:dyDescent="0.25">
      <c r="S19" s="18"/>
      <c r="T19" s="18"/>
      <c r="V19" s="18"/>
      <c r="W19" s="18"/>
      <c r="X19" s="18"/>
    </row>
    <row r="20" spans="2:47" ht="21" customHeight="1" thickBot="1" x14ac:dyDescent="0.25">
      <c r="B20" s="56" t="s">
        <v>23</v>
      </c>
      <c r="C20" s="182"/>
      <c r="D20" s="182"/>
      <c r="E20" s="57"/>
      <c r="R20" s="132" t="s">
        <v>46</v>
      </c>
      <c r="S20" s="133"/>
      <c r="T20" s="133"/>
      <c r="U20" s="133"/>
      <c r="V20" s="133"/>
      <c r="W20" s="133"/>
      <c r="X20" s="133"/>
      <c r="Y20" s="133"/>
      <c r="Z20" s="133"/>
      <c r="AA20" s="133"/>
      <c r="AB20" s="134"/>
    </row>
    <row r="21" spans="2:47" ht="22" customHeight="1" x14ac:dyDescent="0.2">
      <c r="B21" s="102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100"/>
      <c r="R21" s="135"/>
      <c r="S21" s="136"/>
      <c r="T21" s="136"/>
      <c r="U21" s="136"/>
      <c r="V21" s="136"/>
      <c r="W21" s="136"/>
      <c r="X21" s="136"/>
      <c r="Y21" s="136"/>
      <c r="Z21" s="136"/>
      <c r="AA21" s="136"/>
      <c r="AB21" s="137"/>
    </row>
    <row r="22" spans="2:47" ht="22" customHeight="1" thickBot="1" x14ac:dyDescent="0.25">
      <c r="B22" s="103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101"/>
      <c r="R22" s="143" t="s">
        <v>40</v>
      </c>
      <c r="S22" s="144"/>
      <c r="T22" s="144"/>
      <c r="U22" s="144"/>
      <c r="V22" s="144"/>
      <c r="W22" s="144"/>
      <c r="X22" s="144"/>
      <c r="Y22" s="144"/>
      <c r="Z22" s="144"/>
      <c r="AA22" s="144"/>
      <c r="AB22" s="145"/>
    </row>
    <row r="23" spans="2:47" ht="22" customHeight="1" x14ac:dyDescent="0.2">
      <c r="B23" s="185" t="s">
        <v>39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7"/>
      <c r="R23" s="143"/>
      <c r="S23" s="144"/>
      <c r="T23" s="144"/>
      <c r="U23" s="144"/>
      <c r="V23" s="144"/>
      <c r="W23" s="144"/>
      <c r="X23" s="144"/>
      <c r="Y23" s="144"/>
      <c r="Z23" s="144"/>
      <c r="AA23" s="144"/>
      <c r="AB23" s="145"/>
    </row>
    <row r="24" spans="2:47" ht="22" customHeight="1" thickBot="1" x14ac:dyDescent="0.25">
      <c r="B24" s="188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90"/>
      <c r="Q24" s="24"/>
      <c r="R24" s="146" t="s">
        <v>16</v>
      </c>
      <c r="S24" s="147"/>
      <c r="T24" s="147"/>
      <c r="U24" s="147"/>
      <c r="V24" s="147"/>
      <c r="W24" s="148"/>
      <c r="X24" s="149" t="s">
        <v>17</v>
      </c>
      <c r="Y24" s="149"/>
      <c r="Z24" s="149"/>
      <c r="AA24" s="149"/>
      <c r="AB24" s="150"/>
    </row>
    <row r="25" spans="2:47" ht="19" customHeight="1" thickBot="1" x14ac:dyDescent="0.25">
      <c r="R25" s="80"/>
      <c r="S25" s="81"/>
      <c r="T25" s="81"/>
      <c r="U25" s="81"/>
      <c r="V25" s="81"/>
      <c r="W25" s="82"/>
      <c r="X25" s="83"/>
      <c r="Y25" s="83"/>
      <c r="Z25" s="83"/>
      <c r="AA25" s="83"/>
      <c r="AB25" s="84"/>
    </row>
    <row r="26" spans="2:47" ht="22" customHeight="1" thickBot="1" x14ac:dyDescent="0.25">
      <c r="D26" s="56" t="s">
        <v>31</v>
      </c>
      <c r="E26" s="57"/>
      <c r="R26" s="80" t="str" cm="1">
        <f t="array" ref="R26">IFERROR(INDEX($AK$30:$AK$51,SMALL(IF(1=$AM$30:$AM$51,ROW($AK$30:$AK$51)-29,""),ROW()-25)),"")</f>
        <v/>
      </c>
      <c r="S26" s="81"/>
      <c r="T26" s="81"/>
      <c r="U26" s="81"/>
      <c r="V26" s="81"/>
      <c r="W26" s="82"/>
      <c r="X26" s="83" t="str" cm="1">
        <f t="array" ref="X26">IFERROR(INDEX($AK$30:$AK$51,SMALL(IF(2=$AM$30:$AM$51,ROW($AK$30:$AK$51)-29,""),ROW()-25)),"")</f>
        <v/>
      </c>
      <c r="Y26" s="83"/>
      <c r="Z26" s="83"/>
      <c r="AA26" s="83"/>
      <c r="AB26" s="84"/>
      <c r="AD26" s="25" t="s">
        <v>9</v>
      </c>
      <c r="AE26" s="26">
        <f>COUNTIF(D30:D51,"&lt;&gt;")</f>
        <v>0</v>
      </c>
      <c r="AG26" s="16">
        <v>1</v>
      </c>
      <c r="AH26" s="16">
        <v>0</v>
      </c>
    </row>
    <row r="27" spans="2:47" ht="22" customHeight="1" thickBot="1" x14ac:dyDescent="0.25">
      <c r="D27" s="65" t="s">
        <v>8</v>
      </c>
      <c r="E27" s="66"/>
      <c r="F27" s="66"/>
      <c r="G27" s="66" t="s">
        <v>7</v>
      </c>
      <c r="H27" s="66"/>
      <c r="I27" s="66" t="s">
        <v>12</v>
      </c>
      <c r="J27" s="66"/>
      <c r="K27" s="66" t="s">
        <v>13</v>
      </c>
      <c r="L27" s="66"/>
      <c r="M27" s="66"/>
      <c r="N27" s="66" t="s">
        <v>26</v>
      </c>
      <c r="O27" s="66"/>
      <c r="P27" s="96"/>
      <c r="R27" s="80" t="str" cm="1">
        <f t="array" ref="R27">IFERROR(INDEX($AK$30:$AK$51,SMALL(IF(1=$AM$30:$AM$51,ROW($AK$30:$AK$51)-29,""),ROW()-25)),"")</f>
        <v/>
      </c>
      <c r="S27" s="81"/>
      <c r="T27" s="81"/>
      <c r="U27" s="81"/>
      <c r="V27" s="81"/>
      <c r="W27" s="82"/>
      <c r="X27" s="83" t="str" cm="1">
        <f t="array" ref="X27">IFERROR(INDEX($AK$30:$AK$51,SMALL(IF(2=$AM$30:$AM$51,ROW($AK$30:$AK$51)-29,""),ROW()-25)),"")</f>
        <v/>
      </c>
      <c r="Y27" s="83"/>
      <c r="Z27" s="83"/>
      <c r="AA27" s="83"/>
      <c r="AB27" s="84"/>
      <c r="AD27" s="25" t="s">
        <v>10</v>
      </c>
      <c r="AE27" s="26">
        <f>COUNTIF(B30:B51,TRUE)</f>
        <v>0</v>
      </c>
      <c r="AG27" s="16">
        <v>2</v>
      </c>
      <c r="AH27" s="16">
        <v>0</v>
      </c>
    </row>
    <row r="28" spans="2:47" ht="22" customHeight="1" thickBot="1" x14ac:dyDescent="0.25">
      <c r="D28" s="67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97"/>
      <c r="R28" s="80" t="str" cm="1">
        <f t="array" ref="R28">IFERROR(INDEX($AK$30:$AK$51,SMALL(IF(1=$AM$30:$AM$51,ROW($AK$30:$AK$51)-29,""),ROW()-25)),"")</f>
        <v/>
      </c>
      <c r="S28" s="81"/>
      <c r="T28" s="81"/>
      <c r="U28" s="81"/>
      <c r="V28" s="81"/>
      <c r="W28" s="82"/>
      <c r="X28" s="83" t="str" cm="1">
        <f t="array" ref="X28">IFERROR(INDEX($AK$30:$AK$51,SMALL(IF(2=$AM$30:$AM$51,ROW($AK$30:$AK$51)-29,""),ROW()-25)),"")</f>
        <v/>
      </c>
      <c r="Y28" s="83"/>
      <c r="Z28" s="83"/>
      <c r="AA28" s="83"/>
      <c r="AB28" s="84"/>
      <c r="AD28" s="25" t="s">
        <v>11</v>
      </c>
      <c r="AE28" s="27" t="str">
        <f>IF(AE26=0,"",(100*AE27)/AE26)</f>
        <v/>
      </c>
      <c r="AF28" s="28" t="str">
        <f>IF(AE28="","",VLOOKUP(AE28,AG26:AH125,2))</f>
        <v/>
      </c>
      <c r="AG28" s="16">
        <v>3</v>
      </c>
      <c r="AH28" s="16">
        <v>0</v>
      </c>
    </row>
    <row r="29" spans="2:47" ht="22" customHeight="1" thickBot="1" x14ac:dyDescent="0.25">
      <c r="D29" s="69" t="s">
        <v>20</v>
      </c>
      <c r="E29" s="70"/>
      <c r="F29" s="70"/>
      <c r="G29" s="70" t="s">
        <v>21</v>
      </c>
      <c r="H29" s="70"/>
      <c r="I29" s="70" t="s">
        <v>24</v>
      </c>
      <c r="J29" s="70"/>
      <c r="K29" s="70" t="s">
        <v>25</v>
      </c>
      <c r="L29" s="70"/>
      <c r="M29" s="70"/>
      <c r="N29" s="70" t="s">
        <v>27</v>
      </c>
      <c r="O29" s="70"/>
      <c r="P29" s="93"/>
      <c r="R29" s="80" t="str" cm="1">
        <f t="array" ref="R29">IFERROR(INDEX($AK$30:$AK$51,SMALL(IF(1=$AM$30:$AM$51,ROW($AK$30:$AK$51)-29,""),ROW()-25)),"")</f>
        <v/>
      </c>
      <c r="S29" s="81"/>
      <c r="T29" s="81"/>
      <c r="U29" s="81"/>
      <c r="V29" s="81"/>
      <c r="W29" s="82"/>
      <c r="X29" s="83" t="str" cm="1">
        <f t="array" ref="X29">IFERROR(INDEX($AK$30:$AK$51,SMALL(IF(2=$AM$30:$AM$51,ROW($AK$30:$AK$51)-29,""),ROW()-25)),"")</f>
        <v/>
      </c>
      <c r="Y29" s="83"/>
      <c r="Z29" s="83"/>
      <c r="AA29" s="83"/>
      <c r="AB29" s="84"/>
      <c r="AG29" s="16">
        <v>4</v>
      </c>
      <c r="AH29" s="16">
        <v>0</v>
      </c>
      <c r="AK29" s="39" t="s">
        <v>32</v>
      </c>
      <c r="AL29" s="40"/>
      <c r="AM29" s="40"/>
      <c r="AN29" s="40"/>
      <c r="AO29" s="40"/>
      <c r="AP29" s="40"/>
      <c r="AQ29" s="40"/>
      <c r="AR29" s="40"/>
      <c r="AS29" s="41"/>
    </row>
    <row r="30" spans="2:47" ht="22" customHeight="1" x14ac:dyDescent="0.2">
      <c r="B30" s="15" t="b">
        <v>0</v>
      </c>
      <c r="C30" s="29"/>
      <c r="D30" s="71"/>
      <c r="E30" s="72"/>
      <c r="F30" s="72"/>
      <c r="G30" s="73"/>
      <c r="H30" s="73"/>
      <c r="I30" s="72"/>
      <c r="J30" s="72"/>
      <c r="K30" s="72"/>
      <c r="L30" s="72"/>
      <c r="M30" s="72"/>
      <c r="N30" s="94"/>
      <c r="O30" s="94"/>
      <c r="P30" s="95"/>
      <c r="R30" s="80" t="str" cm="1">
        <f t="array" ref="R30">IFERROR(INDEX($AK$30:$AK$51,SMALL(IF(1=$AM$30:$AM$51,ROW($AK$30:$AK$51)-29,""),ROW()-25)),"")</f>
        <v/>
      </c>
      <c r="S30" s="81"/>
      <c r="T30" s="81"/>
      <c r="U30" s="81"/>
      <c r="V30" s="81"/>
      <c r="W30" s="82"/>
      <c r="X30" s="83" t="str" cm="1">
        <f t="array" ref="X30">IFERROR(INDEX($AK$30:$AK$51,SMALL(IF(2=$AM$30:$AM$51,ROW($AK$30:$AK$51)-29,""),ROW()-25)),"")</f>
        <v/>
      </c>
      <c r="Y30" s="83"/>
      <c r="Z30" s="83"/>
      <c r="AA30" s="83"/>
      <c r="AB30" s="84"/>
      <c r="AG30" s="16">
        <v>5</v>
      </c>
      <c r="AH30" s="16">
        <v>0</v>
      </c>
      <c r="AK30" s="30">
        <f t="shared" ref="AK30:AK51" si="0">D30</f>
        <v>0</v>
      </c>
      <c r="AL30" s="31" t="b">
        <f>IF(AND(I30="Yes",K30="Yes"),"Urgent and important",IF(AND(I30="Yes",K30="No"),"Less urgent but important",IF(AND(I30="No",K30="Yes"),"Urgent but less important",IF(AND(I30="No",K30="No"),"Neither urgent nor important"))))</f>
        <v>0</v>
      </c>
      <c r="AM30" s="30" cm="1">
        <f t="array" ref="AM30">IFERROR(_xlfn.IFS(B30=TRUE,0,AL30="Less urgent but important",1,AL30="Urgent and important",2,AL30="Neither urgent nor important",3,AL30="Urgent but less important",4),0)</f>
        <v>0</v>
      </c>
      <c r="AN30" s="32">
        <f ca="1">TODAY()</f>
        <v>44939</v>
      </c>
      <c r="AO30" s="32">
        <f>N30</f>
        <v>0</v>
      </c>
      <c r="AP30" s="31">
        <f ca="1">(AO30-AN30)</f>
        <v>-44939</v>
      </c>
      <c r="AQ30" s="30" t="str">
        <f ca="1">IF(AP30&lt;=2,"Deadline approaching","There is still time")</f>
        <v>Deadline approaching</v>
      </c>
      <c r="AR30" s="30" t="b">
        <f>B30</f>
        <v>0</v>
      </c>
      <c r="AS30" s="30" t="str">
        <f ca="1">IF(AND(AT30="Not blank",AU30="Not blank",AQ30="Deadline approaching",AR30=FALSE),"Red","No format needed for now")</f>
        <v>No format needed for now</v>
      </c>
      <c r="AT30" s="28" t="str">
        <f>IF(ISBLANK(D30),"Blank","Not Blank")</f>
        <v>Blank</v>
      </c>
      <c r="AU30" s="28" t="str">
        <f>IF(ISBLANK(N30),"Blank","Not Blank")</f>
        <v>Blank</v>
      </c>
    </row>
    <row r="31" spans="2:47" ht="22" customHeight="1" x14ac:dyDescent="0.2">
      <c r="B31" s="15" t="b">
        <v>0</v>
      </c>
      <c r="C31" s="29"/>
      <c r="D31" s="71"/>
      <c r="E31" s="72"/>
      <c r="F31" s="72"/>
      <c r="G31" s="73"/>
      <c r="H31" s="73"/>
      <c r="I31" s="72"/>
      <c r="J31" s="72"/>
      <c r="K31" s="72"/>
      <c r="L31" s="72"/>
      <c r="M31" s="72"/>
      <c r="N31" s="94"/>
      <c r="O31" s="94"/>
      <c r="P31" s="95"/>
      <c r="R31" s="80" t="str" cm="1">
        <f t="array" ref="R31">IFERROR(INDEX($AK$30:$AK$51,SMALL(IF(1=$AM$30:$AM$51,ROW($AK$30:$AK$51)-29,""),ROW()-25)),"")</f>
        <v/>
      </c>
      <c r="S31" s="81"/>
      <c r="T31" s="81"/>
      <c r="U31" s="81"/>
      <c r="V31" s="81"/>
      <c r="W31" s="82"/>
      <c r="X31" s="83" t="str" cm="1">
        <f t="array" ref="X31">IFERROR(INDEX($AK$30:$AK$51,SMALL(IF(2=$AM$30:$AM$51,ROW($AK$30:$AK$51)-29,""),ROW()-25)),"")</f>
        <v/>
      </c>
      <c r="Y31" s="83"/>
      <c r="Z31" s="83"/>
      <c r="AA31" s="83"/>
      <c r="AB31" s="84"/>
      <c r="AG31" s="16">
        <v>6</v>
      </c>
      <c r="AH31" s="16">
        <v>0</v>
      </c>
      <c r="AK31" s="28">
        <f t="shared" si="0"/>
        <v>0</v>
      </c>
      <c r="AL31" s="33" t="b">
        <f t="shared" ref="AL31:AL51" si="1">IF(AND(I31="Yes",K31="Yes"),"Urgent and important",IF(AND(I31="Yes",K31="No"),"Less urgent but important",IF(AND(I31="No",K31="Yes"),"Urgent but less important",IF(AND(I31="No",K31="No"),"Neither urgent nor important"))))</f>
        <v>0</v>
      </c>
      <c r="AM31" s="28" cm="1">
        <f t="array" ref="AM31">IFERROR(_xlfn.IFS(B31=TRUE,0,AL31="Less urgent but important",1,AL31="Urgent and important",2,AL31="Neither urgent nor important",3,AL31="Urgent but less important",4),0)</f>
        <v>0</v>
      </c>
      <c r="AN31" s="34">
        <f t="shared" ref="AN31:AN51" ca="1" si="2">TODAY()</f>
        <v>44939</v>
      </c>
      <c r="AO31" s="34">
        <f t="shared" ref="AO31:AO51" si="3">N31</f>
        <v>0</v>
      </c>
      <c r="AP31" s="33">
        <f t="shared" ref="AP31:AP51" ca="1" si="4">(AO31-AN31)</f>
        <v>-44939</v>
      </c>
      <c r="AQ31" s="28" t="str">
        <f t="shared" ref="AQ31:AQ51" ca="1" si="5">IF(AP31&lt;=2,"Deadline approaching","There is still time")</f>
        <v>Deadline approaching</v>
      </c>
      <c r="AR31" s="30" t="b">
        <f t="shared" ref="AR31:AR51" si="6">B31</f>
        <v>0</v>
      </c>
      <c r="AS31" s="30" t="str">
        <f t="shared" ref="AS31:AS51" ca="1" si="7">IF(AND(AT31="Not blank",AU31="Not blank",AQ31="Deadline approaching",AR31=FALSE),"Red","No format needed for now")</f>
        <v>No format needed for now</v>
      </c>
      <c r="AT31" s="28" t="str">
        <f t="shared" ref="AT31:AT51" si="8">IF(ISBLANK(D31),"Blank","Not Blank")</f>
        <v>Blank</v>
      </c>
      <c r="AU31" s="28" t="str">
        <f t="shared" ref="AU31:AU51" si="9">IF(ISBLANK(N31),"Blank","Not Blank")</f>
        <v>Blank</v>
      </c>
    </row>
    <row r="32" spans="2:47" ht="22" customHeight="1" x14ac:dyDescent="0.2">
      <c r="B32" s="15" t="b">
        <v>0</v>
      </c>
      <c r="C32" s="29"/>
      <c r="D32" s="71"/>
      <c r="E32" s="72"/>
      <c r="F32" s="72"/>
      <c r="G32" s="73"/>
      <c r="H32" s="73"/>
      <c r="I32" s="72"/>
      <c r="J32" s="72"/>
      <c r="K32" s="72"/>
      <c r="L32" s="72"/>
      <c r="M32" s="72"/>
      <c r="N32" s="94"/>
      <c r="O32" s="94"/>
      <c r="P32" s="95"/>
      <c r="R32" s="80" t="str" cm="1">
        <f t="array" ref="R32">IFERROR(INDEX($AK$30:$AK$51,SMALL(IF(1=$AM$30:$AM$51,ROW($AK$30:$AK$51)-29,""),ROW()-25)),"")</f>
        <v/>
      </c>
      <c r="S32" s="81"/>
      <c r="T32" s="81"/>
      <c r="U32" s="81"/>
      <c r="V32" s="81"/>
      <c r="W32" s="82"/>
      <c r="X32" s="83" t="str" cm="1">
        <f t="array" ref="X32">IFERROR(INDEX($AK$30:$AK$51,SMALL(IF(2=$AM$30:$AM$51,ROW($AK$30:$AK$51)-29,""),ROW()-25)),"")</f>
        <v/>
      </c>
      <c r="Y32" s="83"/>
      <c r="Z32" s="83"/>
      <c r="AA32" s="83"/>
      <c r="AB32" s="84"/>
      <c r="AG32" s="16">
        <v>7</v>
      </c>
      <c r="AH32" s="16">
        <v>0</v>
      </c>
      <c r="AK32" s="30">
        <f t="shared" si="0"/>
        <v>0</v>
      </c>
      <c r="AL32" s="31" t="b">
        <f t="shared" si="1"/>
        <v>0</v>
      </c>
      <c r="AM32" s="28" cm="1">
        <f t="array" ref="AM32">IFERROR(_xlfn.IFS(B32=TRUE,0,AL32="Less urgent but important",1,AL32="Urgent and important",2,AL32="Neither urgent nor important",3,AL32="Urgent but less important",4),0)</f>
        <v>0</v>
      </c>
      <c r="AN32" s="34">
        <f t="shared" ca="1" si="2"/>
        <v>44939</v>
      </c>
      <c r="AO32" s="34">
        <f t="shared" si="3"/>
        <v>0</v>
      </c>
      <c r="AP32" s="33">
        <f t="shared" ca="1" si="4"/>
        <v>-44939</v>
      </c>
      <c r="AQ32" s="28" t="str">
        <f t="shared" ca="1" si="5"/>
        <v>Deadline approaching</v>
      </c>
      <c r="AR32" s="30" t="b">
        <f t="shared" si="6"/>
        <v>0</v>
      </c>
      <c r="AS32" s="30" t="str">
        <f t="shared" ca="1" si="7"/>
        <v>No format needed for now</v>
      </c>
      <c r="AT32" s="28" t="str">
        <f t="shared" si="8"/>
        <v>Blank</v>
      </c>
      <c r="AU32" s="28" t="str">
        <f t="shared" si="9"/>
        <v>Blank</v>
      </c>
    </row>
    <row r="33" spans="2:47" ht="22" customHeight="1" x14ac:dyDescent="0.2">
      <c r="B33" s="15" t="b">
        <v>0</v>
      </c>
      <c r="C33" s="29"/>
      <c r="D33" s="71"/>
      <c r="E33" s="72"/>
      <c r="F33" s="72"/>
      <c r="G33" s="73"/>
      <c r="H33" s="73"/>
      <c r="I33" s="72"/>
      <c r="J33" s="72"/>
      <c r="K33" s="72"/>
      <c r="L33" s="72"/>
      <c r="M33" s="72"/>
      <c r="N33" s="94"/>
      <c r="O33" s="94"/>
      <c r="P33" s="95"/>
      <c r="R33" s="80" t="str" cm="1">
        <f t="array" ref="R33">IFERROR(INDEX($AK$30:$AK$51,SMALL(IF(1=$AM$30:$AM$51,ROW($AK$30:$AK$51)-29,""),ROW()-25)),"")</f>
        <v/>
      </c>
      <c r="S33" s="81"/>
      <c r="T33" s="81"/>
      <c r="U33" s="81"/>
      <c r="V33" s="81"/>
      <c r="W33" s="82"/>
      <c r="X33" s="83" t="str" cm="1">
        <f t="array" ref="X33">IFERROR(INDEX($AK$30:$AK$51,SMALL(IF(2=$AM$30:$AM$51,ROW($AK$30:$AK$51)-29,""),ROW()-25)),"")</f>
        <v/>
      </c>
      <c r="Y33" s="83"/>
      <c r="Z33" s="83"/>
      <c r="AA33" s="83"/>
      <c r="AB33" s="84"/>
      <c r="AG33" s="16">
        <v>8</v>
      </c>
      <c r="AH33" s="16">
        <v>0</v>
      </c>
      <c r="AK33" s="30">
        <f t="shared" si="0"/>
        <v>0</v>
      </c>
      <c r="AL33" s="31" t="b">
        <f>IF(AND(I33="Yes",K33="Yes"),"Urgent and important",IF(AND(I33="Yes",K33="No"),"Less urgent but important",IF(AND(I33="No",K33="Yes"),"Urgent but less important",IF(AND(I33="No",K33="No"),"Neither urgent nor important"))))</f>
        <v>0</v>
      </c>
      <c r="AM33" s="30" cm="1">
        <f t="array" ref="AM33">IFERROR(_xlfn.IFS(B33=TRUE,0,AL33="Less urgent but important",1,AL33="Urgent and important",2,AL33="Neither urgent nor important",3,AL33="Urgent but less important",4),0)</f>
        <v>0</v>
      </c>
      <c r="AN33" s="34">
        <f t="shared" ca="1" si="2"/>
        <v>44939</v>
      </c>
      <c r="AO33" s="34">
        <f t="shared" si="3"/>
        <v>0</v>
      </c>
      <c r="AP33" s="33">
        <f t="shared" ca="1" si="4"/>
        <v>-44939</v>
      </c>
      <c r="AQ33" s="28" t="str">
        <f t="shared" ca="1" si="5"/>
        <v>Deadline approaching</v>
      </c>
      <c r="AR33" s="30" t="b">
        <f t="shared" si="6"/>
        <v>0</v>
      </c>
      <c r="AS33" s="30" t="str">
        <f t="shared" ca="1" si="7"/>
        <v>No format needed for now</v>
      </c>
      <c r="AT33" s="28" t="str">
        <f t="shared" si="8"/>
        <v>Blank</v>
      </c>
      <c r="AU33" s="28" t="str">
        <f t="shared" si="9"/>
        <v>Blank</v>
      </c>
    </row>
    <row r="34" spans="2:47" ht="22" customHeight="1" x14ac:dyDescent="0.2">
      <c r="B34" s="15" t="b">
        <v>0</v>
      </c>
      <c r="C34" s="29"/>
      <c r="D34" s="71"/>
      <c r="E34" s="72"/>
      <c r="F34" s="72"/>
      <c r="G34" s="73"/>
      <c r="H34" s="73"/>
      <c r="I34" s="72"/>
      <c r="J34" s="72"/>
      <c r="K34" s="72"/>
      <c r="L34" s="72"/>
      <c r="M34" s="72"/>
      <c r="N34" s="94"/>
      <c r="O34" s="94"/>
      <c r="P34" s="95"/>
      <c r="R34" s="80" t="str" cm="1">
        <f t="array" ref="R34">IFERROR(INDEX($AK$30:$AK$51,SMALL(IF(1=$AM$30:$AM$51,ROW($AK$30:$AK$51)-29,""),ROW()-25)),"")</f>
        <v/>
      </c>
      <c r="S34" s="81"/>
      <c r="T34" s="81"/>
      <c r="U34" s="81"/>
      <c r="V34" s="81"/>
      <c r="W34" s="82"/>
      <c r="X34" s="83" t="str" cm="1">
        <f t="array" ref="X34">IFERROR(INDEX($AK$30:$AK$51,SMALL(IF(2=$AM$30:$AM$51,ROW($AK$30:$AK$51)-29,""),ROW()-25)),"")</f>
        <v/>
      </c>
      <c r="Y34" s="83"/>
      <c r="Z34" s="83"/>
      <c r="AA34" s="83"/>
      <c r="AB34" s="84"/>
      <c r="AG34" s="16">
        <v>9</v>
      </c>
      <c r="AH34" s="16">
        <v>0</v>
      </c>
      <c r="AK34" s="30">
        <f t="shared" si="0"/>
        <v>0</v>
      </c>
      <c r="AL34" s="31" t="b">
        <f>IF(AND(I34="Yes",K34="Yes"),"Urgent and important",IF(AND(I34="Yes",K34="No"),"Less urgent but important",IF(AND(I34="No",K34="Yes"),"Urgent but less important",IF(AND(I34="No",K34="No"),"Neither urgent nor important"))))</f>
        <v>0</v>
      </c>
      <c r="AM34" s="30" cm="1">
        <f t="array" ref="AM34">IFERROR(_xlfn.IFS(B34=TRUE,0,AL34="Less urgent but important",1,AL34="Urgent and important",2,AL34="Neither urgent nor important",3,AL34="Urgent but less important",4),0)</f>
        <v>0</v>
      </c>
      <c r="AN34" s="34">
        <f t="shared" ca="1" si="2"/>
        <v>44939</v>
      </c>
      <c r="AO34" s="34">
        <f t="shared" si="3"/>
        <v>0</v>
      </c>
      <c r="AP34" s="33">
        <f t="shared" ca="1" si="4"/>
        <v>-44939</v>
      </c>
      <c r="AQ34" s="28" t="str">
        <f t="shared" ca="1" si="5"/>
        <v>Deadline approaching</v>
      </c>
      <c r="AR34" s="30" t="b">
        <f t="shared" si="6"/>
        <v>0</v>
      </c>
      <c r="AS34" s="30" t="str">
        <f t="shared" ca="1" si="7"/>
        <v>No format needed for now</v>
      </c>
      <c r="AT34" s="28" t="str">
        <f t="shared" si="8"/>
        <v>Blank</v>
      </c>
      <c r="AU34" s="28" t="str">
        <f t="shared" si="9"/>
        <v>Blank</v>
      </c>
    </row>
    <row r="35" spans="2:47" ht="22" customHeight="1" x14ac:dyDescent="0.2">
      <c r="B35" s="15" t="b">
        <v>0</v>
      </c>
      <c r="C35" s="29"/>
      <c r="D35" s="71"/>
      <c r="E35" s="72"/>
      <c r="F35" s="72"/>
      <c r="G35" s="73"/>
      <c r="H35" s="73"/>
      <c r="I35" s="72"/>
      <c r="J35" s="72"/>
      <c r="K35" s="72"/>
      <c r="L35" s="72"/>
      <c r="M35" s="72"/>
      <c r="N35" s="94"/>
      <c r="O35" s="94"/>
      <c r="P35" s="95"/>
      <c r="R35" s="80" t="str" cm="1">
        <f t="array" ref="R35">IFERROR(INDEX($AK$30:$AK$51,SMALL(IF(1=$AM$30:$AM$51,ROW($AK$30:$AK$51)-29,""),ROW()-25)),"")</f>
        <v/>
      </c>
      <c r="S35" s="81"/>
      <c r="T35" s="81"/>
      <c r="U35" s="81"/>
      <c r="V35" s="81"/>
      <c r="W35" s="82"/>
      <c r="X35" s="83" t="str" cm="1">
        <f t="array" ref="X35">IFERROR(INDEX($AK$30:$AK$51,SMALL(IF(2=$AM$30:$AM$51,ROW($AK$30:$AK$51)-29,""),ROW()-25)),"")</f>
        <v/>
      </c>
      <c r="Y35" s="83"/>
      <c r="Z35" s="83"/>
      <c r="AA35" s="83"/>
      <c r="AB35" s="84"/>
      <c r="AG35" s="16">
        <v>10</v>
      </c>
      <c r="AH35" s="16">
        <v>1</v>
      </c>
      <c r="AK35" s="30">
        <f t="shared" si="0"/>
        <v>0</v>
      </c>
      <c r="AL35" s="31" t="b">
        <f t="shared" si="1"/>
        <v>0</v>
      </c>
      <c r="AM35" s="30" cm="1">
        <f t="array" ref="AM35">IFERROR(_xlfn.IFS(B35=TRUE,0,AL35="Less urgent but important",1,AL35="Urgent and important",2,AL35="Neither urgent nor important",3,AL35="Urgent but less important",4),0)</f>
        <v>0</v>
      </c>
      <c r="AN35" s="34">
        <f t="shared" ca="1" si="2"/>
        <v>44939</v>
      </c>
      <c r="AO35" s="34">
        <f t="shared" si="3"/>
        <v>0</v>
      </c>
      <c r="AP35" s="33">
        <f t="shared" ca="1" si="4"/>
        <v>-44939</v>
      </c>
      <c r="AQ35" s="28" t="str">
        <f t="shared" ca="1" si="5"/>
        <v>Deadline approaching</v>
      </c>
      <c r="AR35" s="30" t="b">
        <f t="shared" si="6"/>
        <v>0</v>
      </c>
      <c r="AS35" s="30" t="str">
        <f t="shared" ca="1" si="7"/>
        <v>No format needed for now</v>
      </c>
      <c r="AT35" s="28" t="str">
        <f t="shared" si="8"/>
        <v>Blank</v>
      </c>
      <c r="AU35" s="28" t="str">
        <f t="shared" si="9"/>
        <v>Blank</v>
      </c>
    </row>
    <row r="36" spans="2:47" ht="22" customHeight="1" x14ac:dyDescent="0.2">
      <c r="B36" s="15" t="b">
        <v>0</v>
      </c>
      <c r="C36" s="29"/>
      <c r="D36" s="71"/>
      <c r="E36" s="72"/>
      <c r="F36" s="72"/>
      <c r="G36" s="73"/>
      <c r="H36" s="73"/>
      <c r="I36" s="72"/>
      <c r="J36" s="72"/>
      <c r="K36" s="72"/>
      <c r="L36" s="72"/>
      <c r="M36" s="72"/>
      <c r="N36" s="94"/>
      <c r="O36" s="94"/>
      <c r="P36" s="95"/>
      <c r="R36" s="80" t="str" cm="1">
        <f t="array" ref="R36">IFERROR(INDEX($AK$30:$AK$51,SMALL(IF(1=$AM$30:$AM$51,ROW($AK$30:$AK$51)-29,""),ROW()-25)),"")</f>
        <v/>
      </c>
      <c r="S36" s="81"/>
      <c r="T36" s="81"/>
      <c r="U36" s="81"/>
      <c r="V36" s="81"/>
      <c r="W36" s="82"/>
      <c r="X36" s="83" t="str" cm="1">
        <f t="array" ref="X36">IFERROR(INDEX($AK$30:$AK$51,SMALL(IF(2=$AM$30:$AM$51,ROW($AK$30:$AK$51)-29,""),ROW()-25)),"")</f>
        <v/>
      </c>
      <c r="Y36" s="83"/>
      <c r="Z36" s="83"/>
      <c r="AA36" s="83"/>
      <c r="AB36" s="84"/>
      <c r="AG36" s="16">
        <v>11</v>
      </c>
      <c r="AH36" s="16">
        <v>1</v>
      </c>
      <c r="AK36" s="30">
        <f t="shared" si="0"/>
        <v>0</v>
      </c>
      <c r="AL36" s="31" t="b">
        <f t="shared" si="1"/>
        <v>0</v>
      </c>
      <c r="AM36" s="30" cm="1">
        <f t="array" ref="AM36">IFERROR(_xlfn.IFS(B36=TRUE,0,AL36="Less urgent but important",1,AL36="Urgent and important",2,AL36="Neither urgent nor important",3,AL36="Urgent but less important",4),0)</f>
        <v>0</v>
      </c>
      <c r="AN36" s="34">
        <f t="shared" ca="1" si="2"/>
        <v>44939</v>
      </c>
      <c r="AO36" s="34">
        <f t="shared" si="3"/>
        <v>0</v>
      </c>
      <c r="AP36" s="33">
        <f t="shared" ca="1" si="4"/>
        <v>-44939</v>
      </c>
      <c r="AQ36" s="28" t="str">
        <f t="shared" ca="1" si="5"/>
        <v>Deadline approaching</v>
      </c>
      <c r="AR36" s="30" t="b">
        <f t="shared" si="6"/>
        <v>0</v>
      </c>
      <c r="AS36" s="30" t="str">
        <f t="shared" ca="1" si="7"/>
        <v>No format needed for now</v>
      </c>
      <c r="AT36" s="28" t="str">
        <f t="shared" si="8"/>
        <v>Blank</v>
      </c>
      <c r="AU36" s="28" t="str">
        <f t="shared" si="9"/>
        <v>Blank</v>
      </c>
    </row>
    <row r="37" spans="2:47" ht="22" customHeight="1" x14ac:dyDescent="0.2">
      <c r="B37" s="15" t="b">
        <v>0</v>
      </c>
      <c r="C37" s="29"/>
      <c r="D37" s="71"/>
      <c r="E37" s="72"/>
      <c r="F37" s="72"/>
      <c r="G37" s="73"/>
      <c r="H37" s="73"/>
      <c r="I37" s="72"/>
      <c r="J37" s="72"/>
      <c r="K37" s="72"/>
      <c r="L37" s="72"/>
      <c r="M37" s="72"/>
      <c r="N37" s="94"/>
      <c r="O37" s="94"/>
      <c r="P37" s="95"/>
      <c r="R37" s="80" t="str" cm="1">
        <f t="array" ref="R37">IFERROR(INDEX($AK$30:$AK$51,SMALL(IF(1=$AM$30:$AM$51,ROW($AK$30:$AK$51)-29,""),ROW()-25)),"")</f>
        <v/>
      </c>
      <c r="S37" s="81"/>
      <c r="T37" s="81"/>
      <c r="U37" s="81"/>
      <c r="V37" s="81"/>
      <c r="W37" s="82"/>
      <c r="X37" s="83" t="str" cm="1">
        <f t="array" ref="X37">IFERROR(INDEX($AK$30:$AK$51,SMALL(IF(2=$AM$30:$AM$51,ROW($AK$30:$AK$51)-29,""),ROW()-25)),"")</f>
        <v/>
      </c>
      <c r="Y37" s="83"/>
      <c r="Z37" s="83"/>
      <c r="AA37" s="83"/>
      <c r="AB37" s="84"/>
      <c r="AG37" s="16">
        <v>12</v>
      </c>
      <c r="AH37" s="16">
        <v>1</v>
      </c>
      <c r="AK37" s="30">
        <f t="shared" si="0"/>
        <v>0</v>
      </c>
      <c r="AL37" s="31" t="b">
        <f t="shared" si="1"/>
        <v>0</v>
      </c>
      <c r="AM37" s="30" cm="1">
        <f t="array" ref="AM37">IFERROR(_xlfn.IFS(B37=TRUE,0,AL37="Less urgent but important",1,AL37="Urgent and important",2,AL37="Neither urgent nor important",3,AL37="Urgent but less important",4),0)</f>
        <v>0</v>
      </c>
      <c r="AN37" s="34">
        <f t="shared" ca="1" si="2"/>
        <v>44939</v>
      </c>
      <c r="AO37" s="34">
        <f t="shared" si="3"/>
        <v>0</v>
      </c>
      <c r="AP37" s="33">
        <f t="shared" ca="1" si="4"/>
        <v>-44939</v>
      </c>
      <c r="AQ37" s="28" t="str">
        <f t="shared" ca="1" si="5"/>
        <v>Deadline approaching</v>
      </c>
      <c r="AR37" s="30" t="b">
        <f t="shared" si="6"/>
        <v>0</v>
      </c>
      <c r="AS37" s="30" t="str">
        <f t="shared" ca="1" si="7"/>
        <v>No format needed for now</v>
      </c>
      <c r="AT37" s="28" t="str">
        <f t="shared" si="8"/>
        <v>Blank</v>
      </c>
      <c r="AU37" s="28" t="str">
        <f t="shared" si="9"/>
        <v>Blank</v>
      </c>
    </row>
    <row r="38" spans="2:47" ht="22" customHeight="1" x14ac:dyDescent="0.2">
      <c r="B38" s="15" t="b">
        <v>0</v>
      </c>
      <c r="C38" s="29"/>
      <c r="D38" s="71"/>
      <c r="E38" s="72"/>
      <c r="F38" s="72"/>
      <c r="G38" s="73"/>
      <c r="H38" s="73"/>
      <c r="I38" s="72"/>
      <c r="J38" s="72"/>
      <c r="K38" s="72"/>
      <c r="L38" s="72"/>
      <c r="M38" s="72"/>
      <c r="N38" s="94"/>
      <c r="O38" s="94"/>
      <c r="P38" s="95"/>
      <c r="R38" s="138" t="s">
        <v>19</v>
      </c>
      <c r="S38" s="139"/>
      <c r="T38" s="139"/>
      <c r="U38" s="139"/>
      <c r="V38" s="139"/>
      <c r="W38" s="140"/>
      <c r="X38" s="141" t="s">
        <v>18</v>
      </c>
      <c r="Y38" s="141"/>
      <c r="Z38" s="141"/>
      <c r="AA38" s="141"/>
      <c r="AB38" s="142"/>
      <c r="AG38" s="16">
        <v>13</v>
      </c>
      <c r="AH38" s="16">
        <v>1</v>
      </c>
      <c r="AK38" s="30">
        <f t="shared" si="0"/>
        <v>0</v>
      </c>
      <c r="AL38" s="31" t="b">
        <f t="shared" si="1"/>
        <v>0</v>
      </c>
      <c r="AM38" s="30" cm="1">
        <f t="array" ref="AM38">IFERROR(_xlfn.IFS(B38=TRUE,0,AL38="Less urgent but important",1,AL38="Urgent and important",2,AL38="Neither urgent nor important",3,AL38="Urgent but less important",4),0)</f>
        <v>0</v>
      </c>
      <c r="AN38" s="34">
        <f t="shared" ca="1" si="2"/>
        <v>44939</v>
      </c>
      <c r="AO38" s="34">
        <f t="shared" si="3"/>
        <v>0</v>
      </c>
      <c r="AP38" s="33">
        <f t="shared" ca="1" si="4"/>
        <v>-44939</v>
      </c>
      <c r="AQ38" s="28" t="str">
        <f t="shared" ca="1" si="5"/>
        <v>Deadline approaching</v>
      </c>
      <c r="AR38" s="30" t="b">
        <f t="shared" si="6"/>
        <v>0</v>
      </c>
      <c r="AS38" s="30" t="str">
        <f t="shared" ca="1" si="7"/>
        <v>No format needed for now</v>
      </c>
      <c r="AT38" s="28" t="str">
        <f t="shared" si="8"/>
        <v>Blank</v>
      </c>
      <c r="AU38" s="28" t="str">
        <f t="shared" si="9"/>
        <v>Blank</v>
      </c>
    </row>
    <row r="39" spans="2:47" ht="22" customHeight="1" x14ac:dyDescent="0.2">
      <c r="B39" s="15" t="b">
        <v>0</v>
      </c>
      <c r="C39" s="29"/>
      <c r="D39" s="71"/>
      <c r="E39" s="72"/>
      <c r="F39" s="72"/>
      <c r="G39" s="73"/>
      <c r="H39" s="73"/>
      <c r="I39" s="72"/>
      <c r="J39" s="72"/>
      <c r="K39" s="72"/>
      <c r="L39" s="72"/>
      <c r="M39" s="72"/>
      <c r="N39" s="94"/>
      <c r="O39" s="94"/>
      <c r="P39" s="95"/>
      <c r="R39" s="60"/>
      <c r="S39" s="61"/>
      <c r="T39" s="61"/>
      <c r="U39" s="61"/>
      <c r="V39" s="61"/>
      <c r="W39" s="62"/>
      <c r="X39" s="63"/>
      <c r="Y39" s="63"/>
      <c r="Z39" s="63"/>
      <c r="AA39" s="63"/>
      <c r="AB39" s="64"/>
      <c r="AG39" s="16">
        <v>14</v>
      </c>
      <c r="AH39" s="16">
        <v>1</v>
      </c>
      <c r="AK39" s="30">
        <f t="shared" si="0"/>
        <v>0</v>
      </c>
      <c r="AL39" s="31" t="b">
        <f t="shared" si="1"/>
        <v>0</v>
      </c>
      <c r="AM39" s="30" cm="1">
        <f t="array" ref="AM39">IFERROR(_xlfn.IFS(B39=TRUE,0,AL39="Less urgent but important",1,AL39="Urgent and important",2,AL39="Neither urgent nor important",3,AL39="Urgent but less important",4),0)</f>
        <v>0</v>
      </c>
      <c r="AN39" s="34">
        <f t="shared" ca="1" si="2"/>
        <v>44939</v>
      </c>
      <c r="AO39" s="34">
        <f t="shared" si="3"/>
        <v>0</v>
      </c>
      <c r="AP39" s="33">
        <f t="shared" ca="1" si="4"/>
        <v>-44939</v>
      </c>
      <c r="AQ39" s="28" t="str">
        <f t="shared" ca="1" si="5"/>
        <v>Deadline approaching</v>
      </c>
      <c r="AR39" s="30" t="b">
        <f t="shared" si="6"/>
        <v>0</v>
      </c>
      <c r="AS39" s="30" t="str">
        <f t="shared" ca="1" si="7"/>
        <v>No format needed for now</v>
      </c>
      <c r="AT39" s="28" t="str">
        <f t="shared" si="8"/>
        <v>Blank</v>
      </c>
      <c r="AU39" s="28" t="str">
        <f t="shared" si="9"/>
        <v>Blank</v>
      </c>
    </row>
    <row r="40" spans="2:47" ht="22" customHeight="1" x14ac:dyDescent="0.2">
      <c r="B40" s="15" t="b">
        <v>0</v>
      </c>
      <c r="C40" s="29"/>
      <c r="D40" s="71"/>
      <c r="E40" s="72"/>
      <c r="F40" s="72"/>
      <c r="G40" s="73"/>
      <c r="H40" s="73"/>
      <c r="I40" s="72"/>
      <c r="J40" s="72"/>
      <c r="K40" s="72"/>
      <c r="L40" s="72"/>
      <c r="M40" s="72"/>
      <c r="N40" s="94"/>
      <c r="O40" s="94"/>
      <c r="P40" s="95"/>
      <c r="R40" s="60" t="str" cm="1">
        <f t="array" ref="R40">IFERROR(INDEX($AK$30:$AK$51,SMALL(IF(3=$AM$30:$AM$51,ROW($AK$30:$AK$51)-29,""),ROW()-39)),"")</f>
        <v/>
      </c>
      <c r="S40" s="61"/>
      <c r="T40" s="61"/>
      <c r="U40" s="61"/>
      <c r="V40" s="61"/>
      <c r="W40" s="62"/>
      <c r="X40" s="63" t="str" cm="1">
        <f t="array" ref="X40">IFERROR(INDEX($AK$30:$AK$51,SMALL(IF(4=$AM$30:$AM$51,ROW($AK$30:$AK$51)-29,""),ROW()-39)),"")</f>
        <v/>
      </c>
      <c r="Y40" s="63"/>
      <c r="Z40" s="63"/>
      <c r="AA40" s="63"/>
      <c r="AB40" s="64"/>
      <c r="AG40" s="16">
        <v>15</v>
      </c>
      <c r="AH40" s="16">
        <v>1</v>
      </c>
      <c r="AK40" s="30">
        <f t="shared" si="0"/>
        <v>0</v>
      </c>
      <c r="AL40" s="31" t="b">
        <f t="shared" si="1"/>
        <v>0</v>
      </c>
      <c r="AM40" s="30" cm="1">
        <f t="array" ref="AM40">IFERROR(_xlfn.IFS(B40=TRUE,0,AL40="Less urgent but important",1,AL40="Urgent and important",2,AL40="Neither urgent nor important",3,AL40="Urgent but less important",4),0)</f>
        <v>0</v>
      </c>
      <c r="AN40" s="34">
        <f t="shared" ca="1" si="2"/>
        <v>44939</v>
      </c>
      <c r="AO40" s="34">
        <f t="shared" si="3"/>
        <v>0</v>
      </c>
      <c r="AP40" s="33">
        <f t="shared" ca="1" si="4"/>
        <v>-44939</v>
      </c>
      <c r="AQ40" s="28" t="str">
        <f t="shared" ca="1" si="5"/>
        <v>Deadline approaching</v>
      </c>
      <c r="AR40" s="30" t="b">
        <f t="shared" si="6"/>
        <v>0</v>
      </c>
      <c r="AS40" s="30" t="str">
        <f t="shared" ca="1" si="7"/>
        <v>No format needed for now</v>
      </c>
      <c r="AT40" s="28" t="str">
        <f t="shared" si="8"/>
        <v>Blank</v>
      </c>
      <c r="AU40" s="28" t="str">
        <f t="shared" si="9"/>
        <v>Blank</v>
      </c>
    </row>
    <row r="41" spans="2:47" ht="22" customHeight="1" x14ac:dyDescent="0.2">
      <c r="B41" s="15" t="b">
        <v>0</v>
      </c>
      <c r="C41" s="29"/>
      <c r="D41" s="71"/>
      <c r="E41" s="72"/>
      <c r="F41" s="72"/>
      <c r="G41" s="73"/>
      <c r="H41" s="73"/>
      <c r="I41" s="72"/>
      <c r="J41" s="72"/>
      <c r="K41" s="72"/>
      <c r="L41" s="72"/>
      <c r="M41" s="72"/>
      <c r="N41" s="94"/>
      <c r="O41" s="94"/>
      <c r="P41" s="95"/>
      <c r="R41" s="60" t="str" cm="1">
        <f t="array" ref="R41">IFERROR(INDEX($AK$30:$AK$51,SMALL(IF(3=$AM$30:$AM$51,ROW($AK$30:$AK$51)-29,""),ROW()-39)),"")</f>
        <v/>
      </c>
      <c r="S41" s="61"/>
      <c r="T41" s="61"/>
      <c r="U41" s="61"/>
      <c r="V41" s="61"/>
      <c r="W41" s="62"/>
      <c r="X41" s="63" t="str" cm="1">
        <f t="array" ref="X41">IFERROR(INDEX($AK$30:$AK$51,SMALL(IF(4=$AM$30:$AM$51,ROW($AK$30:$AK$51)-29,""),ROW()-39)),"")</f>
        <v/>
      </c>
      <c r="Y41" s="63"/>
      <c r="Z41" s="63"/>
      <c r="AA41" s="63"/>
      <c r="AB41" s="64"/>
      <c r="AG41" s="16">
        <v>16</v>
      </c>
      <c r="AH41" s="16">
        <v>1</v>
      </c>
      <c r="AK41" s="30">
        <f t="shared" si="0"/>
        <v>0</v>
      </c>
      <c r="AL41" s="31" t="b">
        <f t="shared" si="1"/>
        <v>0</v>
      </c>
      <c r="AM41" s="30" cm="1">
        <f t="array" ref="AM41">IFERROR(_xlfn.IFS(B41=TRUE,0,AL41="Less urgent but important",1,AL41="Urgent and important",2,AL41="Neither urgent nor important",3,AL41="Urgent but less important",4),0)</f>
        <v>0</v>
      </c>
      <c r="AN41" s="34">
        <f t="shared" ca="1" si="2"/>
        <v>44939</v>
      </c>
      <c r="AO41" s="34">
        <f t="shared" si="3"/>
        <v>0</v>
      </c>
      <c r="AP41" s="33">
        <f t="shared" ca="1" si="4"/>
        <v>-44939</v>
      </c>
      <c r="AQ41" s="28" t="str">
        <f t="shared" ca="1" si="5"/>
        <v>Deadline approaching</v>
      </c>
      <c r="AR41" s="30" t="b">
        <f t="shared" si="6"/>
        <v>0</v>
      </c>
      <c r="AS41" s="30" t="str">
        <f t="shared" ca="1" si="7"/>
        <v>No format needed for now</v>
      </c>
      <c r="AT41" s="28" t="str">
        <f t="shared" si="8"/>
        <v>Blank</v>
      </c>
      <c r="AU41" s="28" t="str">
        <f t="shared" si="9"/>
        <v>Blank</v>
      </c>
    </row>
    <row r="42" spans="2:47" ht="22" customHeight="1" x14ac:dyDescent="0.2">
      <c r="B42" s="15" t="b">
        <v>0</v>
      </c>
      <c r="C42" s="29"/>
      <c r="D42" s="71"/>
      <c r="E42" s="72"/>
      <c r="F42" s="72"/>
      <c r="G42" s="73"/>
      <c r="H42" s="73"/>
      <c r="I42" s="72"/>
      <c r="J42" s="72"/>
      <c r="K42" s="72"/>
      <c r="L42" s="72"/>
      <c r="M42" s="72"/>
      <c r="N42" s="94"/>
      <c r="O42" s="94"/>
      <c r="P42" s="95"/>
      <c r="R42" s="60" t="str" cm="1">
        <f t="array" ref="R42">IFERROR(INDEX($AK$30:$AK$51,SMALL(IF(3=$AM$30:$AM$51,ROW($AK$30:$AK$51)-29,""),ROW()-39)),"")</f>
        <v/>
      </c>
      <c r="S42" s="61"/>
      <c r="T42" s="61"/>
      <c r="U42" s="61"/>
      <c r="V42" s="61"/>
      <c r="W42" s="62"/>
      <c r="X42" s="63" t="str" cm="1">
        <f t="array" ref="X42">IFERROR(INDEX($AK$30:$AK$51,SMALL(IF(4=$AM$30:$AM$51,ROW($AK$30:$AK$51)-29,""),ROW()-39)),"")</f>
        <v/>
      </c>
      <c r="Y42" s="63"/>
      <c r="Z42" s="63"/>
      <c r="AA42" s="63"/>
      <c r="AB42" s="64"/>
      <c r="AG42" s="16">
        <v>17</v>
      </c>
      <c r="AH42" s="16">
        <v>1</v>
      </c>
      <c r="AK42" s="30">
        <f t="shared" si="0"/>
        <v>0</v>
      </c>
      <c r="AL42" s="31" t="b">
        <f t="shared" si="1"/>
        <v>0</v>
      </c>
      <c r="AM42" s="30" cm="1">
        <f t="array" ref="AM42">IFERROR(_xlfn.IFS(B42=TRUE,0,AL42="Less urgent but important",1,AL42="Urgent and important",2,AL42="Neither urgent nor important",3,AL42="Urgent but less important",4),0)</f>
        <v>0</v>
      </c>
      <c r="AN42" s="34">
        <f t="shared" ca="1" si="2"/>
        <v>44939</v>
      </c>
      <c r="AO42" s="34">
        <f t="shared" si="3"/>
        <v>0</v>
      </c>
      <c r="AP42" s="33">
        <f t="shared" ca="1" si="4"/>
        <v>-44939</v>
      </c>
      <c r="AQ42" s="28" t="str">
        <f t="shared" ca="1" si="5"/>
        <v>Deadline approaching</v>
      </c>
      <c r="AR42" s="30" t="b">
        <f t="shared" si="6"/>
        <v>0</v>
      </c>
      <c r="AS42" s="30" t="str">
        <f t="shared" ca="1" si="7"/>
        <v>No format needed for now</v>
      </c>
      <c r="AT42" s="28" t="str">
        <f t="shared" si="8"/>
        <v>Blank</v>
      </c>
      <c r="AU42" s="28" t="str">
        <f t="shared" si="9"/>
        <v>Blank</v>
      </c>
    </row>
    <row r="43" spans="2:47" ht="22" customHeight="1" x14ac:dyDescent="0.2">
      <c r="B43" s="15" t="b">
        <v>0</v>
      </c>
      <c r="C43" s="29"/>
      <c r="D43" s="71"/>
      <c r="E43" s="72"/>
      <c r="F43" s="72"/>
      <c r="G43" s="73"/>
      <c r="H43" s="73"/>
      <c r="I43" s="72"/>
      <c r="J43" s="72"/>
      <c r="K43" s="72"/>
      <c r="L43" s="72"/>
      <c r="M43" s="72"/>
      <c r="N43" s="94"/>
      <c r="O43" s="94"/>
      <c r="P43" s="95"/>
      <c r="R43" s="60" t="str" cm="1">
        <f t="array" ref="R43">IFERROR(INDEX($AK$30:$AK$51,SMALL(IF(3=$AM$30:$AM$51,ROW($AK$30:$AK$51)-29,""),ROW()-39)),"")</f>
        <v/>
      </c>
      <c r="S43" s="61"/>
      <c r="T43" s="61"/>
      <c r="U43" s="61"/>
      <c r="V43" s="61"/>
      <c r="W43" s="62"/>
      <c r="X43" s="63" t="str" cm="1">
        <f t="array" ref="X43">IFERROR(INDEX($AK$30:$AK$51,SMALL(IF(4=$AM$30:$AM$51,ROW($AK$30:$AK$51)-29,""),ROW()-39)),"")</f>
        <v/>
      </c>
      <c r="Y43" s="63"/>
      <c r="Z43" s="63"/>
      <c r="AA43" s="63"/>
      <c r="AB43" s="64"/>
      <c r="AG43" s="16">
        <v>18</v>
      </c>
      <c r="AH43" s="16">
        <v>1</v>
      </c>
      <c r="AK43" s="30">
        <f t="shared" si="0"/>
        <v>0</v>
      </c>
      <c r="AL43" s="31" t="b">
        <f t="shared" si="1"/>
        <v>0</v>
      </c>
      <c r="AM43" s="30" cm="1">
        <f t="array" ref="AM43">IFERROR(_xlfn.IFS(B43=TRUE,0,AL43="Less urgent but important",1,AL43="Urgent and important",2,AL43="Neither urgent nor important",3,AL43="Urgent but less important",4),0)</f>
        <v>0</v>
      </c>
      <c r="AN43" s="34">
        <f t="shared" ca="1" si="2"/>
        <v>44939</v>
      </c>
      <c r="AO43" s="34">
        <f t="shared" si="3"/>
        <v>0</v>
      </c>
      <c r="AP43" s="33">
        <f t="shared" ca="1" si="4"/>
        <v>-44939</v>
      </c>
      <c r="AQ43" s="28" t="str">
        <f t="shared" ca="1" si="5"/>
        <v>Deadline approaching</v>
      </c>
      <c r="AR43" s="30" t="b">
        <f t="shared" si="6"/>
        <v>0</v>
      </c>
      <c r="AS43" s="30" t="str">
        <f t="shared" ca="1" si="7"/>
        <v>No format needed for now</v>
      </c>
      <c r="AT43" s="28" t="str">
        <f t="shared" si="8"/>
        <v>Blank</v>
      </c>
      <c r="AU43" s="28" t="str">
        <f t="shared" si="9"/>
        <v>Blank</v>
      </c>
    </row>
    <row r="44" spans="2:47" ht="22" customHeight="1" x14ac:dyDescent="0.2">
      <c r="B44" s="15" t="b">
        <v>0</v>
      </c>
      <c r="C44" s="29"/>
      <c r="D44" s="71"/>
      <c r="E44" s="72"/>
      <c r="F44" s="72"/>
      <c r="G44" s="73"/>
      <c r="H44" s="73"/>
      <c r="I44" s="72"/>
      <c r="J44" s="72"/>
      <c r="K44" s="72"/>
      <c r="L44" s="72"/>
      <c r="M44" s="72"/>
      <c r="N44" s="94"/>
      <c r="O44" s="94"/>
      <c r="P44" s="95"/>
      <c r="R44" s="60" t="str" cm="1">
        <f t="array" ref="R44">IFERROR(INDEX($AK$30:$AK$51,SMALL(IF(3=$AM$30:$AM$51,ROW($AK$30:$AK$51)-29,""),ROW()-39)),"")</f>
        <v/>
      </c>
      <c r="S44" s="61"/>
      <c r="T44" s="61"/>
      <c r="U44" s="61"/>
      <c r="V44" s="61"/>
      <c r="W44" s="62"/>
      <c r="X44" s="63" t="str" cm="1">
        <f t="array" ref="X44">IFERROR(INDEX($AK$30:$AK$51,SMALL(IF(4=$AM$30:$AM$51,ROW($AK$30:$AK$51)-29,""),ROW()-39)),"")</f>
        <v/>
      </c>
      <c r="Y44" s="63"/>
      <c r="Z44" s="63"/>
      <c r="AA44" s="63"/>
      <c r="AB44" s="64"/>
      <c r="AG44" s="16">
        <v>19</v>
      </c>
      <c r="AH44" s="16">
        <v>1</v>
      </c>
      <c r="AK44" s="30">
        <f t="shared" si="0"/>
        <v>0</v>
      </c>
      <c r="AL44" s="31" t="b">
        <f t="shared" si="1"/>
        <v>0</v>
      </c>
      <c r="AM44" s="30" cm="1">
        <f t="array" ref="AM44">IFERROR(_xlfn.IFS(B44=TRUE,0,AL44="Less urgent but important",1,AL44="Urgent and important",2,AL44="Neither urgent nor important",3,AL44="Urgent but less important",4),0)</f>
        <v>0</v>
      </c>
      <c r="AN44" s="34">
        <f t="shared" ca="1" si="2"/>
        <v>44939</v>
      </c>
      <c r="AO44" s="34">
        <f t="shared" si="3"/>
        <v>0</v>
      </c>
      <c r="AP44" s="33">
        <f t="shared" ca="1" si="4"/>
        <v>-44939</v>
      </c>
      <c r="AQ44" s="28" t="str">
        <f t="shared" ca="1" si="5"/>
        <v>Deadline approaching</v>
      </c>
      <c r="AR44" s="30" t="b">
        <f t="shared" si="6"/>
        <v>0</v>
      </c>
      <c r="AS44" s="30" t="str">
        <f t="shared" ca="1" si="7"/>
        <v>No format needed for now</v>
      </c>
      <c r="AT44" s="28" t="str">
        <f t="shared" si="8"/>
        <v>Blank</v>
      </c>
      <c r="AU44" s="28" t="str">
        <f t="shared" si="9"/>
        <v>Blank</v>
      </c>
    </row>
    <row r="45" spans="2:47" ht="22" customHeight="1" x14ac:dyDescent="0.2">
      <c r="B45" s="15" t="b">
        <v>0</v>
      </c>
      <c r="C45" s="29"/>
      <c r="D45" s="71"/>
      <c r="E45" s="72"/>
      <c r="F45" s="72"/>
      <c r="G45" s="73"/>
      <c r="H45" s="73"/>
      <c r="I45" s="72"/>
      <c r="J45" s="72"/>
      <c r="K45" s="72"/>
      <c r="L45" s="72"/>
      <c r="M45" s="72"/>
      <c r="N45" s="94"/>
      <c r="O45" s="94"/>
      <c r="P45" s="95"/>
      <c r="R45" s="60" t="str" cm="1">
        <f t="array" ref="R45">IFERROR(INDEX($AK$30:$AK$51,SMALL(IF(3=$AM$30:$AM$51,ROW($AK$30:$AK$51)-29,""),ROW()-39)),"")</f>
        <v/>
      </c>
      <c r="S45" s="61"/>
      <c r="T45" s="61"/>
      <c r="U45" s="61"/>
      <c r="V45" s="61"/>
      <c r="W45" s="62"/>
      <c r="X45" s="63" t="str" cm="1">
        <f t="array" ref="X45">IFERROR(INDEX($AK$30:$AK$51,SMALL(IF(4=$AM$30:$AM$51,ROW($AK$30:$AK$51)-29,""),ROW()-39)),"")</f>
        <v/>
      </c>
      <c r="Y45" s="63"/>
      <c r="Z45" s="63"/>
      <c r="AA45" s="63"/>
      <c r="AB45" s="64"/>
      <c r="AG45" s="16">
        <v>20</v>
      </c>
      <c r="AH45" s="16">
        <v>2</v>
      </c>
      <c r="AK45" s="30">
        <f t="shared" si="0"/>
        <v>0</v>
      </c>
      <c r="AL45" s="31" t="b">
        <f t="shared" si="1"/>
        <v>0</v>
      </c>
      <c r="AM45" s="30" cm="1">
        <f t="array" ref="AM45">IFERROR(_xlfn.IFS(B45=TRUE,0,AL45="Less urgent but important",1,AL45="Urgent and important",2,AL45="Neither urgent nor important",3,AL45="Urgent but less important",4),0)</f>
        <v>0</v>
      </c>
      <c r="AN45" s="34">
        <f t="shared" ca="1" si="2"/>
        <v>44939</v>
      </c>
      <c r="AO45" s="34">
        <f t="shared" si="3"/>
        <v>0</v>
      </c>
      <c r="AP45" s="33">
        <f t="shared" ca="1" si="4"/>
        <v>-44939</v>
      </c>
      <c r="AQ45" s="28" t="str">
        <f t="shared" ca="1" si="5"/>
        <v>Deadline approaching</v>
      </c>
      <c r="AR45" s="30" t="b">
        <f t="shared" si="6"/>
        <v>0</v>
      </c>
      <c r="AS45" s="30" t="str">
        <f t="shared" ca="1" si="7"/>
        <v>No format needed for now</v>
      </c>
      <c r="AT45" s="28" t="str">
        <f t="shared" si="8"/>
        <v>Blank</v>
      </c>
      <c r="AU45" s="28" t="str">
        <f t="shared" si="9"/>
        <v>Blank</v>
      </c>
    </row>
    <row r="46" spans="2:47" ht="22" customHeight="1" x14ac:dyDescent="0.2">
      <c r="B46" s="15" t="b">
        <v>0</v>
      </c>
      <c r="C46" s="29"/>
      <c r="D46" s="71"/>
      <c r="E46" s="72"/>
      <c r="F46" s="72"/>
      <c r="G46" s="73"/>
      <c r="H46" s="73"/>
      <c r="I46" s="72"/>
      <c r="J46" s="72"/>
      <c r="K46" s="72"/>
      <c r="L46" s="72"/>
      <c r="M46" s="72"/>
      <c r="N46" s="94"/>
      <c r="O46" s="94"/>
      <c r="P46" s="95"/>
      <c r="R46" s="60" t="str" cm="1">
        <f t="array" ref="R46">IFERROR(INDEX($AK$30:$AK$51,SMALL(IF(3=$AM$30:$AM$51,ROW($AK$30:$AK$51)-29,""),ROW()-39)),"")</f>
        <v/>
      </c>
      <c r="S46" s="61"/>
      <c r="T46" s="61"/>
      <c r="U46" s="61"/>
      <c r="V46" s="61"/>
      <c r="W46" s="62"/>
      <c r="X46" s="63" t="str" cm="1">
        <f t="array" ref="X46">IFERROR(INDEX($AK$30:$AK$51,SMALL(IF(4=$AM$30:$AM$51,ROW($AK$30:$AK$51)-29,""),ROW()-39)),"")</f>
        <v/>
      </c>
      <c r="Y46" s="63"/>
      <c r="Z46" s="63"/>
      <c r="AA46" s="63"/>
      <c r="AB46" s="64"/>
      <c r="AG46" s="16">
        <v>21</v>
      </c>
      <c r="AH46" s="16">
        <v>2</v>
      </c>
      <c r="AK46" s="30">
        <f t="shared" si="0"/>
        <v>0</v>
      </c>
      <c r="AL46" s="31" t="b">
        <f t="shared" si="1"/>
        <v>0</v>
      </c>
      <c r="AM46" s="30" cm="1">
        <f t="array" ref="AM46">IFERROR(_xlfn.IFS(B46=TRUE,0,AL46="Less urgent but important",1,AL46="Urgent and important",2,AL46="Neither urgent nor important",3,AL46="Urgent but less important",4),0)</f>
        <v>0</v>
      </c>
      <c r="AN46" s="34">
        <f t="shared" ca="1" si="2"/>
        <v>44939</v>
      </c>
      <c r="AO46" s="34">
        <f t="shared" si="3"/>
        <v>0</v>
      </c>
      <c r="AP46" s="33">
        <f t="shared" ca="1" si="4"/>
        <v>-44939</v>
      </c>
      <c r="AQ46" s="28" t="str">
        <f t="shared" ca="1" si="5"/>
        <v>Deadline approaching</v>
      </c>
      <c r="AR46" s="30" t="b">
        <f t="shared" si="6"/>
        <v>0</v>
      </c>
      <c r="AS46" s="30" t="str">
        <f t="shared" ca="1" si="7"/>
        <v>No format needed for now</v>
      </c>
      <c r="AT46" s="28" t="str">
        <f t="shared" si="8"/>
        <v>Blank</v>
      </c>
      <c r="AU46" s="28" t="str">
        <f t="shared" si="9"/>
        <v>Blank</v>
      </c>
    </row>
    <row r="47" spans="2:47" ht="22" customHeight="1" x14ac:dyDescent="0.2">
      <c r="B47" s="15" t="b">
        <v>0</v>
      </c>
      <c r="C47" s="29"/>
      <c r="D47" s="71"/>
      <c r="E47" s="72"/>
      <c r="F47" s="72"/>
      <c r="G47" s="73"/>
      <c r="H47" s="73"/>
      <c r="I47" s="72"/>
      <c r="J47" s="72"/>
      <c r="K47" s="72"/>
      <c r="L47" s="72"/>
      <c r="M47" s="72"/>
      <c r="N47" s="94"/>
      <c r="O47" s="94"/>
      <c r="P47" s="95"/>
      <c r="R47" s="60" t="str" cm="1">
        <f t="array" ref="R47">IFERROR(INDEX($AK$30:$AK$51,SMALL(IF(3=$AM$30:$AM$51,ROW($AK$30:$AK$51)-29,""),ROW()-39)),"")</f>
        <v/>
      </c>
      <c r="S47" s="61"/>
      <c r="T47" s="61"/>
      <c r="U47" s="61"/>
      <c r="V47" s="61"/>
      <c r="W47" s="62"/>
      <c r="X47" s="63" t="str" cm="1">
        <f t="array" ref="X47">IFERROR(INDEX($AK$30:$AK$51,SMALL(IF(4=$AM$30:$AM$51,ROW($AK$30:$AK$51)-29,""),ROW()-39)),"")</f>
        <v/>
      </c>
      <c r="Y47" s="63"/>
      <c r="Z47" s="63"/>
      <c r="AA47" s="63"/>
      <c r="AB47" s="64"/>
      <c r="AG47" s="16">
        <v>22</v>
      </c>
      <c r="AH47" s="16">
        <v>2</v>
      </c>
      <c r="AK47" s="30">
        <f t="shared" si="0"/>
        <v>0</v>
      </c>
      <c r="AL47" s="31" t="b">
        <f t="shared" si="1"/>
        <v>0</v>
      </c>
      <c r="AM47" s="30" cm="1">
        <f t="array" ref="AM47">IFERROR(_xlfn.IFS(B47=TRUE,0,AL47="Less urgent but important",1,AL47="Urgent and important",2,AL47="Neither urgent nor important",3,AL47="Urgent but less important",4),0)</f>
        <v>0</v>
      </c>
      <c r="AN47" s="34">
        <f t="shared" ca="1" si="2"/>
        <v>44939</v>
      </c>
      <c r="AO47" s="34">
        <f t="shared" si="3"/>
        <v>0</v>
      </c>
      <c r="AP47" s="33">
        <f t="shared" ca="1" si="4"/>
        <v>-44939</v>
      </c>
      <c r="AQ47" s="28" t="str">
        <f t="shared" ca="1" si="5"/>
        <v>Deadline approaching</v>
      </c>
      <c r="AR47" s="30" t="b">
        <f t="shared" si="6"/>
        <v>0</v>
      </c>
      <c r="AS47" s="30" t="str">
        <f t="shared" ca="1" si="7"/>
        <v>No format needed for now</v>
      </c>
      <c r="AT47" s="28" t="str">
        <f t="shared" si="8"/>
        <v>Blank</v>
      </c>
      <c r="AU47" s="28" t="str">
        <f t="shared" si="9"/>
        <v>Blank</v>
      </c>
    </row>
    <row r="48" spans="2:47" ht="22" customHeight="1" x14ac:dyDescent="0.2">
      <c r="B48" s="15" t="b">
        <v>0</v>
      </c>
      <c r="C48" s="29"/>
      <c r="D48" s="71"/>
      <c r="E48" s="72"/>
      <c r="F48" s="72"/>
      <c r="G48" s="73"/>
      <c r="H48" s="73"/>
      <c r="I48" s="72"/>
      <c r="J48" s="72"/>
      <c r="K48" s="72"/>
      <c r="L48" s="72"/>
      <c r="M48" s="72"/>
      <c r="N48" s="94"/>
      <c r="O48" s="94"/>
      <c r="P48" s="95"/>
      <c r="R48" s="60" t="str" cm="1">
        <f t="array" ref="R48">IFERROR(INDEX($AK$30:$AK$51,SMALL(IF(3=$AM$30:$AM$51,ROW($AK$30:$AK$51)-29,""),ROW()-39)),"")</f>
        <v/>
      </c>
      <c r="S48" s="61"/>
      <c r="T48" s="61"/>
      <c r="U48" s="61"/>
      <c r="V48" s="61"/>
      <c r="W48" s="62"/>
      <c r="X48" s="63" t="str" cm="1">
        <f t="array" ref="X48">IFERROR(INDEX($AK$30:$AK$51,SMALL(IF(4=$AM$30:$AM$51,ROW($AK$30:$AK$51)-29,""),ROW()-39)),"")</f>
        <v/>
      </c>
      <c r="Y48" s="63"/>
      <c r="Z48" s="63"/>
      <c r="AA48" s="63"/>
      <c r="AB48" s="64"/>
      <c r="AG48" s="16">
        <v>23</v>
      </c>
      <c r="AH48" s="16">
        <v>2</v>
      </c>
      <c r="AK48" s="30">
        <f t="shared" si="0"/>
        <v>0</v>
      </c>
      <c r="AL48" s="31" t="b">
        <f t="shared" si="1"/>
        <v>0</v>
      </c>
      <c r="AM48" s="30" cm="1">
        <f t="array" ref="AM48">IFERROR(_xlfn.IFS(B48=TRUE,0,AL48="Less urgent but important",1,AL48="Urgent and important",2,AL48="Neither urgent nor important",3,AL48="Urgent but less important",4),0)</f>
        <v>0</v>
      </c>
      <c r="AN48" s="34">
        <f t="shared" ca="1" si="2"/>
        <v>44939</v>
      </c>
      <c r="AO48" s="34">
        <f t="shared" si="3"/>
        <v>0</v>
      </c>
      <c r="AP48" s="33">
        <f t="shared" ca="1" si="4"/>
        <v>-44939</v>
      </c>
      <c r="AQ48" s="28" t="str">
        <f t="shared" ca="1" si="5"/>
        <v>Deadline approaching</v>
      </c>
      <c r="AR48" s="30" t="b">
        <f t="shared" si="6"/>
        <v>0</v>
      </c>
      <c r="AS48" s="30" t="str">
        <f t="shared" ca="1" si="7"/>
        <v>No format needed for now</v>
      </c>
      <c r="AT48" s="28" t="str">
        <f t="shared" si="8"/>
        <v>Blank</v>
      </c>
      <c r="AU48" s="28" t="str">
        <f t="shared" si="9"/>
        <v>Blank</v>
      </c>
    </row>
    <row r="49" spans="2:47" ht="22" customHeight="1" x14ac:dyDescent="0.2">
      <c r="B49" s="15" t="b">
        <v>0</v>
      </c>
      <c r="C49" s="29"/>
      <c r="D49" s="71"/>
      <c r="E49" s="72"/>
      <c r="F49" s="72"/>
      <c r="G49" s="73"/>
      <c r="H49" s="73"/>
      <c r="I49" s="72"/>
      <c r="J49" s="72"/>
      <c r="K49" s="72"/>
      <c r="L49" s="72"/>
      <c r="M49" s="72"/>
      <c r="N49" s="94"/>
      <c r="O49" s="94"/>
      <c r="P49" s="95"/>
      <c r="R49" s="60" t="str" cm="1">
        <f t="array" ref="R49">IFERROR(INDEX($AK$30:$AK$51,SMALL(IF(3=$AM$30:$AM$51,ROW($AK$30:$AK$51)-29,""),ROW()-39)),"")</f>
        <v/>
      </c>
      <c r="S49" s="61"/>
      <c r="T49" s="61"/>
      <c r="U49" s="61"/>
      <c r="V49" s="61"/>
      <c r="W49" s="62"/>
      <c r="X49" s="63" t="str" cm="1">
        <f t="array" ref="X49">IFERROR(INDEX($AK$30:$AK$51,SMALL(IF(4=$AM$30:$AM$51,ROW($AK$30:$AK$51)-29,""),ROW()-39)),"")</f>
        <v/>
      </c>
      <c r="Y49" s="63"/>
      <c r="Z49" s="63"/>
      <c r="AA49" s="63"/>
      <c r="AB49" s="64"/>
      <c r="AG49" s="16">
        <v>24</v>
      </c>
      <c r="AH49" s="16">
        <v>2</v>
      </c>
      <c r="AK49" s="30">
        <f t="shared" si="0"/>
        <v>0</v>
      </c>
      <c r="AL49" s="31" t="e">
        <f>IF(AND(#REF!="Yes",K49="Yes"),"Urgent and important",IF(AND(#REF!="Yes",K49="No"),"Less urgent but important",IF(AND(#REF!="No",K49="Yes"),"Urgent but less important",IF(AND(#REF!="No",K49="No"),"Neither urgent nor important"))))</f>
        <v>#REF!</v>
      </c>
      <c r="AM49" s="30" cm="1">
        <f t="array" ref="AM49">IFERROR(_xlfn.IFS(B49=TRUE,0,AL49="Less urgent but important",1,AL49="Urgent and important",2,AL49="Neither urgent nor important",3,AL49="Urgent but less important",4),0)</f>
        <v>0</v>
      </c>
      <c r="AN49" s="34">
        <f t="shared" ca="1" si="2"/>
        <v>44939</v>
      </c>
      <c r="AO49" s="34">
        <f t="shared" si="3"/>
        <v>0</v>
      </c>
      <c r="AP49" s="33">
        <f t="shared" ca="1" si="4"/>
        <v>-44939</v>
      </c>
      <c r="AQ49" s="28" t="str">
        <f t="shared" ca="1" si="5"/>
        <v>Deadline approaching</v>
      </c>
      <c r="AR49" s="30" t="b">
        <f t="shared" si="6"/>
        <v>0</v>
      </c>
      <c r="AS49" s="30" t="str">
        <f t="shared" ca="1" si="7"/>
        <v>No format needed for now</v>
      </c>
      <c r="AT49" s="28" t="str">
        <f t="shared" si="8"/>
        <v>Blank</v>
      </c>
      <c r="AU49" s="28" t="str">
        <f t="shared" si="9"/>
        <v>Blank</v>
      </c>
    </row>
    <row r="50" spans="2:47" ht="22" customHeight="1" x14ac:dyDescent="0.2">
      <c r="B50" s="15" t="b">
        <v>0</v>
      </c>
      <c r="C50" s="29"/>
      <c r="D50" s="90"/>
      <c r="E50" s="91"/>
      <c r="F50" s="92"/>
      <c r="G50" s="116"/>
      <c r="H50" s="117"/>
      <c r="I50" s="72"/>
      <c r="J50" s="72"/>
      <c r="K50" s="179"/>
      <c r="L50" s="91"/>
      <c r="M50" s="92"/>
      <c r="N50" s="105"/>
      <c r="O50" s="106"/>
      <c r="P50" s="107"/>
      <c r="R50" s="60" t="str" cm="1">
        <f t="array" ref="R50">IFERROR(INDEX($AK$30:$AK$51,SMALL(IF(3=$AM$30:$AM$51,ROW($AK$30:$AK$51)-29,""),ROW()-39)),"")</f>
        <v/>
      </c>
      <c r="S50" s="61"/>
      <c r="T50" s="61"/>
      <c r="U50" s="61"/>
      <c r="V50" s="61"/>
      <c r="W50" s="62"/>
      <c r="X50" s="63" t="str" cm="1">
        <f t="array" ref="X50">IFERROR(INDEX($AK$30:$AK$51,SMALL(IF(4=$AM$30:$AM$51,ROW($AK$30:$AK$51)-29,""),ROW()-39)),"")</f>
        <v/>
      </c>
      <c r="Y50" s="63"/>
      <c r="Z50" s="63"/>
      <c r="AA50" s="63"/>
      <c r="AB50" s="64"/>
      <c r="AG50" s="16">
        <v>25</v>
      </c>
      <c r="AH50" s="16">
        <v>2</v>
      </c>
      <c r="AK50" s="30">
        <f t="shared" si="0"/>
        <v>0</v>
      </c>
      <c r="AL50" s="31" t="b">
        <f>IF(AND(I49="Yes",K50="Yes"),"Urgent and important",IF(AND(I49="Yes",K50="No"),"Less urgent but important",IF(AND(I49="No",K50="Yes"),"Urgent but less important",IF(AND(I49="No",K50="No"),"Neither urgent nor important"))))</f>
        <v>0</v>
      </c>
      <c r="AM50" s="30" cm="1">
        <f t="array" ref="AM50">IFERROR(_xlfn.IFS(B50=TRUE,0,AL50="Less urgent but important",1,AL50="Urgent and important",2,AL50="Neither urgent nor important",3,AL50="Urgent but less important",4),0)</f>
        <v>0</v>
      </c>
      <c r="AN50" s="34">
        <f t="shared" ca="1" si="2"/>
        <v>44939</v>
      </c>
      <c r="AO50" s="34">
        <f t="shared" si="3"/>
        <v>0</v>
      </c>
      <c r="AP50" s="33">
        <f t="shared" ca="1" si="4"/>
        <v>-44939</v>
      </c>
      <c r="AQ50" s="28" t="str">
        <f t="shared" ca="1" si="5"/>
        <v>Deadline approaching</v>
      </c>
      <c r="AR50" s="30" t="b">
        <f t="shared" si="6"/>
        <v>0</v>
      </c>
      <c r="AS50" s="30" t="str">
        <f t="shared" ca="1" si="7"/>
        <v>No format needed for now</v>
      </c>
      <c r="AT50" s="28" t="str">
        <f t="shared" si="8"/>
        <v>Blank</v>
      </c>
      <c r="AU50" s="28" t="str">
        <f t="shared" si="9"/>
        <v>Blank</v>
      </c>
    </row>
    <row r="51" spans="2:47" ht="22" customHeight="1" thickBot="1" x14ac:dyDescent="0.25">
      <c r="B51" s="15" t="b">
        <v>0</v>
      </c>
      <c r="C51" s="29"/>
      <c r="D51" s="119"/>
      <c r="E51" s="104"/>
      <c r="F51" s="104"/>
      <c r="G51" s="118"/>
      <c r="H51" s="118"/>
      <c r="I51" s="104"/>
      <c r="J51" s="104"/>
      <c r="K51" s="104"/>
      <c r="L51" s="104"/>
      <c r="M51" s="104"/>
      <c r="N51" s="108"/>
      <c r="O51" s="108"/>
      <c r="P51" s="109"/>
      <c r="R51" s="87" t="str" cm="1">
        <f t="array" ref="R51">IFERROR(INDEX($AK$30:$AK$51,SMALL(IF(3=$AM$30:$AM$51,ROW($AK$30:$AK$51)-29,""),ROW()-39)),"")</f>
        <v/>
      </c>
      <c r="S51" s="88"/>
      <c r="T51" s="88"/>
      <c r="U51" s="88"/>
      <c r="V51" s="88"/>
      <c r="W51" s="89"/>
      <c r="X51" s="85" t="str" cm="1">
        <f t="array" ref="X51">IFERROR(INDEX($AK$30:$AK$51,SMALL(IF(4=$AM$30:$AM$51,ROW($AK$30:$AK$51)-29,""),ROW()-39)),"")</f>
        <v/>
      </c>
      <c r="Y51" s="85"/>
      <c r="Z51" s="85"/>
      <c r="AA51" s="85"/>
      <c r="AB51" s="86"/>
      <c r="AG51" s="16">
        <v>26</v>
      </c>
      <c r="AH51" s="16">
        <v>2</v>
      </c>
      <c r="AK51" s="30">
        <f t="shared" si="0"/>
        <v>0</v>
      </c>
      <c r="AL51" s="31" t="b">
        <f t="shared" si="1"/>
        <v>0</v>
      </c>
      <c r="AM51" s="30" cm="1">
        <f t="array" ref="AM51">IFERROR(_xlfn.IFS(B51=TRUE,0,AL51="Less urgent but important",1,AL51="Urgent and important",2,AL51="Neither urgent nor important",3,AL51="Urgent but less important",4),0)</f>
        <v>0</v>
      </c>
      <c r="AN51" s="34">
        <f t="shared" ca="1" si="2"/>
        <v>44939</v>
      </c>
      <c r="AO51" s="34">
        <f t="shared" si="3"/>
        <v>0</v>
      </c>
      <c r="AP51" s="33">
        <f t="shared" ca="1" si="4"/>
        <v>-44939</v>
      </c>
      <c r="AQ51" s="28" t="str">
        <f t="shared" ca="1" si="5"/>
        <v>Deadline approaching</v>
      </c>
      <c r="AR51" s="30" t="b">
        <f t="shared" si="6"/>
        <v>0</v>
      </c>
      <c r="AS51" s="30" t="str">
        <f t="shared" ca="1" si="7"/>
        <v>No format needed for now</v>
      </c>
      <c r="AT51" s="28" t="str">
        <f t="shared" si="8"/>
        <v>Blank</v>
      </c>
      <c r="AU51" s="28" t="str">
        <f t="shared" si="9"/>
        <v>Blank</v>
      </c>
    </row>
    <row r="52" spans="2:47" ht="20" customHeight="1" x14ac:dyDescent="0.2">
      <c r="AG52" s="16">
        <v>27</v>
      </c>
      <c r="AH52" s="16">
        <v>2</v>
      </c>
    </row>
    <row r="53" spans="2:47" ht="26" customHeight="1" x14ac:dyDescent="0.2">
      <c r="C53" s="36"/>
      <c r="D53" s="42" t="s">
        <v>41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AG53" s="16">
        <v>28</v>
      </c>
      <c r="AH53" s="16">
        <v>2</v>
      </c>
    </row>
    <row r="54" spans="2:47" ht="26" customHeight="1" x14ac:dyDescent="0.2">
      <c r="C54" s="37"/>
      <c r="D54" s="42" t="s">
        <v>42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AG54" s="16">
        <v>29</v>
      </c>
      <c r="AH54" s="16">
        <v>3</v>
      </c>
    </row>
    <row r="55" spans="2:47" ht="26" customHeight="1" x14ac:dyDescent="0.2">
      <c r="C55" s="38"/>
      <c r="D55" s="42" t="s">
        <v>34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AG55" s="16">
        <v>30</v>
      </c>
      <c r="AH55" s="16">
        <v>3</v>
      </c>
    </row>
    <row r="56" spans="2:47" ht="20" customHeight="1" x14ac:dyDescent="0.2">
      <c r="AG56" s="16">
        <v>31</v>
      </c>
      <c r="AH56" s="16">
        <v>3</v>
      </c>
    </row>
    <row r="57" spans="2:47" ht="16" customHeight="1" thickBot="1" x14ac:dyDescent="0.25">
      <c r="AG57" s="16">
        <v>32</v>
      </c>
      <c r="AH57" s="16">
        <v>3</v>
      </c>
    </row>
    <row r="58" spans="2:47" ht="16" customHeight="1" x14ac:dyDescent="0.2">
      <c r="B58" s="120" t="s">
        <v>22</v>
      </c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2"/>
      <c r="X58" s="120" t="s">
        <v>10</v>
      </c>
      <c r="Y58" s="121"/>
      <c r="Z58" s="121"/>
      <c r="AA58" s="121"/>
      <c r="AB58" s="122"/>
      <c r="AG58" s="16">
        <v>33</v>
      </c>
      <c r="AH58" s="16">
        <v>3</v>
      </c>
    </row>
    <row r="59" spans="2:47" ht="17" customHeight="1" x14ac:dyDescent="0.2">
      <c r="B59" s="123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5"/>
      <c r="X59" s="123"/>
      <c r="Y59" s="124"/>
      <c r="Z59" s="124"/>
      <c r="AA59" s="124"/>
      <c r="AB59" s="125"/>
      <c r="AG59" s="16">
        <v>34</v>
      </c>
      <c r="AH59" s="16">
        <v>3</v>
      </c>
    </row>
    <row r="60" spans="2:47" ht="22" customHeight="1" x14ac:dyDescent="0.2">
      <c r="B60" s="143" t="s">
        <v>43</v>
      </c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5"/>
      <c r="X60" s="126" t="s">
        <v>48</v>
      </c>
      <c r="Y60" s="127"/>
      <c r="Z60" s="127"/>
      <c r="AA60" s="127"/>
      <c r="AB60" s="128"/>
      <c r="AG60" s="16">
        <v>35</v>
      </c>
      <c r="AH60" s="16">
        <v>3</v>
      </c>
    </row>
    <row r="61" spans="2:47" ht="22" customHeight="1" thickBot="1" x14ac:dyDescent="0.25">
      <c r="B61" s="176" t="s">
        <v>44</v>
      </c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8"/>
      <c r="X61" s="126"/>
      <c r="Y61" s="127"/>
      <c r="Z61" s="127"/>
      <c r="AA61" s="127"/>
      <c r="AB61" s="128"/>
      <c r="AG61" s="16">
        <v>36</v>
      </c>
      <c r="AH61" s="16">
        <v>3</v>
      </c>
    </row>
    <row r="62" spans="2:47" ht="22" customHeight="1" thickBot="1" x14ac:dyDescent="0.25">
      <c r="B62" s="151">
        <f>R14</f>
        <v>0</v>
      </c>
      <c r="C62" s="152"/>
      <c r="D62" s="152"/>
      <c r="E62" s="153"/>
      <c r="F62" s="151">
        <f>WORKDAY(B62,1)</f>
        <v>2</v>
      </c>
      <c r="G62" s="152"/>
      <c r="H62" s="153"/>
      <c r="I62" s="151">
        <f>WORKDAY(F62,1)</f>
        <v>3</v>
      </c>
      <c r="J62" s="152"/>
      <c r="K62" s="152"/>
      <c r="L62" s="153"/>
      <c r="M62" s="151">
        <f>WORKDAY(I62,1)</f>
        <v>4</v>
      </c>
      <c r="N62" s="152"/>
      <c r="O62" s="152"/>
      <c r="P62" s="152"/>
      <c r="Q62" s="152"/>
      <c r="R62" s="153"/>
      <c r="S62" s="151">
        <f>WORKDAY(M62,1)</f>
        <v>5</v>
      </c>
      <c r="T62" s="152"/>
      <c r="U62" s="152"/>
      <c r="V62" s="153"/>
      <c r="X62" s="129" t="str" cm="1">
        <f t="array" ref="X62">IFERROR(INDEX($D$30:$D$51,SMALL(IF(TRUE=$B$30:$B$51,ROW($D$30:$D$51)-29,""),ROW()-61)),"")</f>
        <v/>
      </c>
      <c r="Y62" s="130"/>
      <c r="Z62" s="130"/>
      <c r="AA62" s="130"/>
      <c r="AB62" s="131"/>
      <c r="AG62" s="16">
        <v>37</v>
      </c>
      <c r="AH62" s="16">
        <v>3</v>
      </c>
    </row>
    <row r="63" spans="2:47" ht="22" customHeight="1" x14ac:dyDescent="0.2">
      <c r="B63" s="167" cm="1">
        <f t="array" ref="B63">IFERROR(INDEX($D$30:$D$51,SMALL(IF($B$62=$N$30:$N$51,ROW($D$30:$D$51)-29,""),ROW()-62)),"")</f>
        <v>0</v>
      </c>
      <c r="C63" s="168"/>
      <c r="D63" s="168"/>
      <c r="E63" s="169"/>
      <c r="F63" s="170" t="str" cm="1">
        <f t="array" ref="F63">IFERROR(INDEX($D$30:$D$51,SMALL(IF($F$62=$N$30:$N$51,ROW($D$30:$D$51)-29,""),ROW()-62)),"")</f>
        <v/>
      </c>
      <c r="G63" s="171"/>
      <c r="H63" s="172"/>
      <c r="I63" s="154" t="str" cm="1">
        <f t="array" ref="I63">IFERROR(INDEX($D$30:$D$51,SMALL(IF($I$62=$N$30:$N$51,ROW($D$30:$D$51)-29,""),ROW()-62)),"")</f>
        <v/>
      </c>
      <c r="J63" s="154"/>
      <c r="K63" s="154"/>
      <c r="L63" s="154"/>
      <c r="M63" s="154" t="str" cm="1">
        <f t="array" ref="M63">IFERROR(INDEX($D$30:$D$51,SMALL(IF($M$62=$N$30:$N$51,ROW($D$30:$D$51)-29,""),ROW()-62)),"")</f>
        <v/>
      </c>
      <c r="N63" s="154"/>
      <c r="O63" s="154"/>
      <c r="P63" s="154"/>
      <c r="Q63" s="154"/>
      <c r="R63" s="154"/>
      <c r="S63" s="154" t="str" cm="1">
        <f t="array" ref="S63">IFERROR(INDEX($D$30:$D$51,SMALL(IF($S$62=$N$30:$N$51,ROW($D$30:$D$51)-29,""),ROW()-62)),"")</f>
        <v/>
      </c>
      <c r="T63" s="154"/>
      <c r="U63" s="154"/>
      <c r="V63" s="154"/>
      <c r="X63" s="129" t="str" cm="1">
        <f t="array" ref="X63">IFERROR(INDEX($D$30:$D$51,SMALL(IF(TRUE=$B$30:$B$51,ROW($D$30:$D$51)-29,""),ROW()-61)),"")</f>
        <v/>
      </c>
      <c r="Y63" s="130"/>
      <c r="Z63" s="130"/>
      <c r="AA63" s="130"/>
      <c r="AB63" s="131"/>
      <c r="AG63" s="16">
        <v>38</v>
      </c>
      <c r="AH63" s="16">
        <v>3</v>
      </c>
    </row>
    <row r="64" spans="2:47" ht="22" customHeight="1" x14ac:dyDescent="0.2">
      <c r="B64" s="158" cm="1">
        <f t="array" ref="B64">IFERROR(INDEX($D$30:$D$51,SMALL(IF($B$62=$N$30:$N$51,ROW($D$30:$D$51)-29,""),ROW()-62)),"")</f>
        <v>0</v>
      </c>
      <c r="C64" s="159"/>
      <c r="D64" s="159"/>
      <c r="E64" s="160"/>
      <c r="F64" s="161" t="str" cm="1">
        <f t="array" ref="F64">IFERROR(INDEX($D$30:$D$51,SMALL(IF($F$62=$N$30:$N$51,ROW($D$30:$D$51)-29,""),ROW()-62)),"")</f>
        <v/>
      </c>
      <c r="G64" s="162"/>
      <c r="H64" s="163"/>
      <c r="I64" s="154" t="str" cm="1">
        <f t="array" ref="I64">IFERROR(INDEX($D$30:$D$51,SMALL(IF($I$62=$N$30:$N$51,ROW($D$30:$D$51)-29,""),ROW()-62)),"")</f>
        <v/>
      </c>
      <c r="J64" s="154"/>
      <c r="K64" s="154"/>
      <c r="L64" s="154"/>
      <c r="M64" s="154" t="str" cm="1">
        <f t="array" ref="M64">IFERROR(INDEX($D$30:$D$51,SMALL(IF($M$62=$N$30:$N$51,ROW($D$30:$D$51)-29,""),ROW()-62)),"")</f>
        <v/>
      </c>
      <c r="N64" s="154"/>
      <c r="O64" s="154"/>
      <c r="P64" s="154"/>
      <c r="Q64" s="154"/>
      <c r="R64" s="154"/>
      <c r="S64" s="154" t="str" cm="1">
        <f t="array" ref="S64">IFERROR(INDEX($D$30:$D$51,SMALL(IF($S$62=$N$30:$N$51,ROW($D$30:$D$51)-29,""),ROW()-62)),"")</f>
        <v/>
      </c>
      <c r="T64" s="154"/>
      <c r="U64" s="154"/>
      <c r="V64" s="154"/>
      <c r="X64" s="129" t="str" cm="1">
        <f t="array" ref="X64">IFERROR(INDEX($D$30:$D$51,SMALL(IF(TRUE=$B$30:$B$51,ROW($D$30:$D$51)-29,""),ROW()-61)),"")</f>
        <v/>
      </c>
      <c r="Y64" s="130"/>
      <c r="Z64" s="130"/>
      <c r="AA64" s="130"/>
      <c r="AB64" s="131"/>
      <c r="AG64" s="16">
        <v>39</v>
      </c>
      <c r="AH64" s="16">
        <v>3</v>
      </c>
    </row>
    <row r="65" spans="2:34" ht="22" customHeight="1" x14ac:dyDescent="0.2">
      <c r="B65" s="158" cm="1">
        <f t="array" ref="B65">IFERROR(INDEX($D$30:$D$51,SMALL(IF($B$62=$N$30:$N$51,ROW($D$30:$D$51)-29,""),ROW()-62)),"")</f>
        <v>0</v>
      </c>
      <c r="C65" s="159"/>
      <c r="D65" s="159"/>
      <c r="E65" s="160"/>
      <c r="F65" s="161" t="str" cm="1">
        <f t="array" ref="F65">IFERROR(INDEX($D$30:$D$51,SMALL(IF($F$62=$N$30:$N$51,ROW($D$30:$D$51)-29,""),ROW()-62)),"")</f>
        <v/>
      </c>
      <c r="G65" s="162"/>
      <c r="H65" s="163"/>
      <c r="I65" s="154" t="str" cm="1">
        <f t="array" ref="I65">IFERROR(INDEX($D$30:$D$51,SMALL(IF($I$62=$N$30:$N$51,ROW($D$30:$D$51)-29,""),ROW()-62)),"")</f>
        <v/>
      </c>
      <c r="J65" s="154"/>
      <c r="K65" s="154"/>
      <c r="L65" s="154"/>
      <c r="M65" s="154" t="str" cm="1">
        <f t="array" ref="M65">IFERROR(INDEX($D$30:$D$51,SMALL(IF($M$62=$N$30:$N$51,ROW($D$30:$D$51)-29,""),ROW()-62)),"")</f>
        <v/>
      </c>
      <c r="N65" s="154"/>
      <c r="O65" s="154"/>
      <c r="P65" s="154"/>
      <c r="Q65" s="154"/>
      <c r="R65" s="154"/>
      <c r="S65" s="154" t="str" cm="1">
        <f t="array" ref="S65">IFERROR(INDEX($D$30:$D$51,SMALL(IF($S$62=$N$30:$N$51,ROW($D$30:$D$51)-29,""),ROW()-62)),"")</f>
        <v/>
      </c>
      <c r="T65" s="154"/>
      <c r="U65" s="154"/>
      <c r="V65" s="154"/>
      <c r="X65" s="129" t="str" cm="1">
        <f t="array" ref="X65">IFERROR(INDEX($D$30:$D$51,SMALL(IF(TRUE=$B$30:$B$51,ROW($D$30:$D$51)-29,""),ROW()-61)),"")</f>
        <v/>
      </c>
      <c r="Y65" s="130"/>
      <c r="Z65" s="130"/>
      <c r="AA65" s="130"/>
      <c r="AB65" s="131"/>
      <c r="AG65" s="16">
        <v>40</v>
      </c>
      <c r="AH65" s="16">
        <v>4</v>
      </c>
    </row>
    <row r="66" spans="2:34" ht="22" customHeight="1" thickBot="1" x14ac:dyDescent="0.25">
      <c r="B66" s="158" cm="1">
        <f t="array" ref="B66">IFERROR(INDEX($D$30:$D$51,SMALL(IF($B$62=$N$30:$N$51,ROW($D$30:$D$51)-29,""),ROW()-62)),"")</f>
        <v>0</v>
      </c>
      <c r="C66" s="159"/>
      <c r="D66" s="159"/>
      <c r="E66" s="160"/>
      <c r="F66" s="164" t="str" cm="1">
        <f t="array" ref="F66">IFERROR(INDEX($D$30:$D$51,SMALL(IF($F$62=$N$30:$N$51,ROW($D$30:$D$51)-25,""),ROW()-62)),"")</f>
        <v/>
      </c>
      <c r="G66" s="165"/>
      <c r="H66" s="166"/>
      <c r="I66" s="154" t="str" cm="1">
        <f t="array" ref="I66">IFERROR(INDEX($D$30:$D$51,SMALL(IF($I$62=$N$30:$N$51,ROW($D$30:$D$51)-29,""),ROW()-62)),"")</f>
        <v/>
      </c>
      <c r="J66" s="154"/>
      <c r="K66" s="154"/>
      <c r="L66" s="154"/>
      <c r="M66" s="154" t="str" cm="1">
        <f t="array" ref="M66">IFERROR(INDEX($D$30:$D$51,SMALL(IF($M$62=$N$30:$N$51,ROW($D$30:$D$51)-29,""),ROW()-62)),"")</f>
        <v/>
      </c>
      <c r="N66" s="154"/>
      <c r="O66" s="154"/>
      <c r="P66" s="154"/>
      <c r="Q66" s="154"/>
      <c r="R66" s="154"/>
      <c r="S66" s="154" t="str" cm="1">
        <f t="array" ref="S66">IFERROR(INDEX($D$30:$D$51,SMALL(IF($S$62=$N$30:$N$51,ROW($D$30:$D$51)-29,""),ROW()-62)),"")</f>
        <v/>
      </c>
      <c r="T66" s="154"/>
      <c r="U66" s="154"/>
      <c r="V66" s="154"/>
      <c r="X66" s="129" t="str" cm="1">
        <f t="array" ref="X66">IFERROR(INDEX($D$30:$D$51,SMALL(IF(TRUE=$B$30:$B$51,ROW($D$30:$D$51)-29,""),ROW()-61)),"")</f>
        <v/>
      </c>
      <c r="Y66" s="130"/>
      <c r="Z66" s="130"/>
      <c r="AA66" s="130"/>
      <c r="AB66" s="131"/>
      <c r="AG66" s="16">
        <v>41</v>
      </c>
      <c r="AH66" s="16">
        <v>4</v>
      </c>
    </row>
    <row r="67" spans="2:34" ht="22" customHeight="1" thickBot="1" x14ac:dyDescent="0.25">
      <c r="B67" s="155">
        <f>WORKDAY(S62,1)</f>
        <v>6</v>
      </c>
      <c r="C67" s="156"/>
      <c r="D67" s="156"/>
      <c r="E67" s="157"/>
      <c r="F67" s="155">
        <f>WORKDAY(B67,1)</f>
        <v>9</v>
      </c>
      <c r="G67" s="156"/>
      <c r="H67" s="157"/>
      <c r="I67" s="155">
        <f>WORKDAY(F67,1)</f>
        <v>10</v>
      </c>
      <c r="J67" s="156"/>
      <c r="K67" s="156"/>
      <c r="L67" s="157"/>
      <c r="M67" s="155">
        <f>WORKDAY(I67,1)</f>
        <v>11</v>
      </c>
      <c r="N67" s="156"/>
      <c r="O67" s="156"/>
      <c r="P67" s="156"/>
      <c r="Q67" s="156"/>
      <c r="R67" s="157"/>
      <c r="S67" s="155">
        <f>WORKDAY(M67,1)</f>
        <v>12</v>
      </c>
      <c r="T67" s="156"/>
      <c r="U67" s="156"/>
      <c r="V67" s="157"/>
      <c r="X67" s="129" t="str" cm="1">
        <f t="array" ref="X67">IFERROR(INDEX($D$30:$D$51,SMALL(IF(TRUE=$B$30:$B$51,ROW($D$30:$D$51)-29,""),ROW()-61)),"")</f>
        <v/>
      </c>
      <c r="Y67" s="130"/>
      <c r="Z67" s="130"/>
      <c r="AA67" s="130"/>
      <c r="AB67" s="131"/>
      <c r="AG67" s="16">
        <v>42</v>
      </c>
      <c r="AH67" s="16">
        <v>4</v>
      </c>
    </row>
    <row r="68" spans="2:34" ht="22" customHeight="1" x14ac:dyDescent="0.2">
      <c r="B68" s="154" t="str" cm="1">
        <f t="array" ref="B68">IFERROR(INDEX($D$30:$D$51,SMALL(IF($B$67=$N$30:$N$51,ROW($D$30:$D$51)-29,""),ROW()-67)),"")</f>
        <v/>
      </c>
      <c r="C68" s="154"/>
      <c r="D68" s="154"/>
      <c r="E68" s="154"/>
      <c r="F68" s="154" t="str" cm="1">
        <f t="array" ref="F68">IFERROR(INDEX($D$30:$D$51,SMALL(IF($F$67=$N$30:$N$51,ROW($D$30:$D$51)-29,""),ROW()-67)),"")</f>
        <v/>
      </c>
      <c r="G68" s="154"/>
      <c r="H68" s="154"/>
      <c r="I68" s="154" t="str" cm="1">
        <f t="array" ref="I68">IFERROR(INDEX($D$30:$D$51,SMALL(IF($I$67=$N$30:$N$51,ROW($D$30:$D$51)-29,""),ROW()-67)),"")</f>
        <v/>
      </c>
      <c r="J68" s="154"/>
      <c r="K68" s="154"/>
      <c r="L68" s="154"/>
      <c r="M68" s="154" t="str" cm="1">
        <f t="array" ref="M68">IFERROR(INDEX($D$30:$D$51,SMALL(IF($M$67=$N$30:$N$51,ROW($D$30:$D$51)-29,""),ROW()-67)),"")</f>
        <v/>
      </c>
      <c r="N68" s="154"/>
      <c r="O68" s="154"/>
      <c r="P68" s="154"/>
      <c r="Q68" s="154"/>
      <c r="R68" s="154"/>
      <c r="S68" s="154" t="str" cm="1">
        <f t="array" ref="S68">IFERROR(INDEX($D$30:$D$51,SMALL(IF($S$67=$N$30:$N$51,ROW($D$30:$D$51)-29,""),ROW()-67)),"")</f>
        <v/>
      </c>
      <c r="T68" s="154"/>
      <c r="U68" s="154"/>
      <c r="V68" s="154"/>
      <c r="X68" s="129" t="str" cm="1">
        <f t="array" ref="X68">IFERROR(INDEX($D$30:$D$51,SMALL(IF(TRUE=$B$30:$B$51,ROW($D$30:$D$51)-29,""),ROW()-61)),"")</f>
        <v/>
      </c>
      <c r="Y68" s="130"/>
      <c r="Z68" s="130"/>
      <c r="AA68" s="130"/>
      <c r="AB68" s="131"/>
      <c r="AG68" s="16">
        <v>43</v>
      </c>
      <c r="AH68" s="16">
        <v>4</v>
      </c>
    </row>
    <row r="69" spans="2:34" ht="22" customHeight="1" x14ac:dyDescent="0.2">
      <c r="B69" s="154" t="str" cm="1">
        <f t="array" ref="B69">IFERROR(INDEX($D$30:$D$51,SMALL(IF($B$67=$N$30:$N$51,ROW($D$30:$D$51)-29,""),ROW()-67)),"")</f>
        <v/>
      </c>
      <c r="C69" s="154"/>
      <c r="D69" s="154"/>
      <c r="E69" s="154"/>
      <c r="F69" s="154" t="str" cm="1">
        <f t="array" ref="F69">IFERROR(INDEX($D$30:$D$51,SMALL(IF($F$67=$N$30:$N$51,ROW($D$30:$D$51)-29,""),ROW()-67)),"")</f>
        <v/>
      </c>
      <c r="G69" s="154"/>
      <c r="H69" s="154"/>
      <c r="I69" s="154" t="str" cm="1">
        <f t="array" ref="I69">IFERROR(INDEX($D$30:$D$51,SMALL(IF($I$67=$N$30:$N$51,ROW($D$30:$D$51)-29,""),ROW()-67)),"")</f>
        <v/>
      </c>
      <c r="J69" s="154"/>
      <c r="K69" s="154"/>
      <c r="L69" s="154"/>
      <c r="M69" s="154" t="str" cm="1">
        <f t="array" ref="M69">IFERROR(INDEX($D$30:$D$51,SMALL(IF($M$67=$N$30:$N$51,ROW($D$30:$D$51)-29,""),ROW()-67)),"")</f>
        <v/>
      </c>
      <c r="N69" s="154"/>
      <c r="O69" s="154"/>
      <c r="P69" s="154"/>
      <c r="Q69" s="154"/>
      <c r="R69" s="154"/>
      <c r="S69" s="154" t="str" cm="1">
        <f t="array" ref="S69">IFERROR(INDEX($D$30:$D$51,SMALL(IF($S$67=$N$30:$N$51,ROW($D$30:$D$51)-29,""),ROW()-67)),"")</f>
        <v/>
      </c>
      <c r="T69" s="154"/>
      <c r="U69" s="154"/>
      <c r="V69" s="154"/>
      <c r="X69" s="129" t="str" cm="1">
        <f t="array" ref="X69">IFERROR(INDEX($D$30:$D$51,SMALL(IF(TRUE=$B$30:$B$51,ROW($D$30:$D$51)-29,""),ROW()-61)),"")</f>
        <v/>
      </c>
      <c r="Y69" s="130"/>
      <c r="Z69" s="130"/>
      <c r="AA69" s="130"/>
      <c r="AB69" s="131"/>
      <c r="AG69" s="16">
        <v>44</v>
      </c>
      <c r="AH69" s="16">
        <v>4</v>
      </c>
    </row>
    <row r="70" spans="2:34" ht="22" customHeight="1" x14ac:dyDescent="0.2">
      <c r="B70" s="154" t="str" cm="1">
        <f t="array" ref="B70">IFERROR(INDEX($D$30:$D$51,SMALL(IF($B$67=$N$30:$N$51,ROW($D$30:$D$51)-29,""),ROW()-67)),"")</f>
        <v/>
      </c>
      <c r="C70" s="154"/>
      <c r="D70" s="154"/>
      <c r="E70" s="154"/>
      <c r="F70" s="154" t="str" cm="1">
        <f t="array" ref="F70">IFERROR(INDEX($D$30:$D$51,SMALL(IF($F$67=$N$30:$N$51,ROW($D$30:$D$51)-29,""),ROW()-67)),"")</f>
        <v/>
      </c>
      <c r="G70" s="154"/>
      <c r="H70" s="154"/>
      <c r="I70" s="154" t="str" cm="1">
        <f t="array" ref="I70">IFERROR(INDEX($D$30:$D$51,SMALL(IF($I$67=$N$30:$N$51,ROW($D$30:$D$51)-29,""),ROW()-67)),"")</f>
        <v/>
      </c>
      <c r="J70" s="154"/>
      <c r="K70" s="154"/>
      <c r="L70" s="154"/>
      <c r="M70" s="154" t="str" cm="1">
        <f t="array" ref="M70">IFERROR(INDEX($D$30:$D$51,SMALL(IF($M$67=$N$30:$N$51,ROW($D$30:$D$51)-29,""),ROW()-67)),"")</f>
        <v/>
      </c>
      <c r="N70" s="154"/>
      <c r="O70" s="154"/>
      <c r="P70" s="154"/>
      <c r="Q70" s="154"/>
      <c r="R70" s="154"/>
      <c r="S70" s="154" t="str" cm="1">
        <f t="array" ref="S70">IFERROR(INDEX($D$30:$D$51,SMALL(IF($S$67=$N$30:$N$51,ROW($D$30:$D$51)-29,""),ROW()-67)),"")</f>
        <v/>
      </c>
      <c r="T70" s="154"/>
      <c r="U70" s="154"/>
      <c r="V70" s="154"/>
      <c r="W70" s="35"/>
      <c r="X70" s="129" t="str" cm="1">
        <f t="array" ref="X70">IFERROR(INDEX($D$30:$D$51,SMALL(IF(TRUE=$B$30:$B$51,ROW($D$30:$D$51)-29,""),ROW()-61)),"")</f>
        <v/>
      </c>
      <c r="Y70" s="130"/>
      <c r="Z70" s="130"/>
      <c r="AA70" s="130"/>
      <c r="AB70" s="131"/>
      <c r="AG70" s="16">
        <v>45</v>
      </c>
      <c r="AH70" s="16">
        <v>4</v>
      </c>
    </row>
    <row r="71" spans="2:34" ht="22" customHeight="1" thickBot="1" x14ac:dyDescent="0.25">
      <c r="B71" s="154" t="str" cm="1">
        <f t="array" ref="B71">IFERROR(INDEX($D$30:$D$51,SMALL(IF($B$67=$N$30:$N$51,ROW($D$30:$D$51)-29,""),ROW()-67)),"")</f>
        <v/>
      </c>
      <c r="C71" s="154"/>
      <c r="D71" s="154"/>
      <c r="E71" s="154"/>
      <c r="F71" s="154" t="str" cm="1">
        <f t="array" ref="F71">IFERROR(INDEX($D$30:$D$51,SMALL(IF($F$67=$N$30:$N$51,ROW($D$30:$D$51)-29,""),ROW()-67)),"")</f>
        <v/>
      </c>
      <c r="G71" s="154"/>
      <c r="H71" s="154"/>
      <c r="I71" s="154" t="str" cm="1">
        <f t="array" ref="I71">IFERROR(INDEX($D$30:$D$51,SMALL(IF($I$67=$N$30:$N$51,ROW($D$30:$D$51)-29,""),ROW()-67)),"")</f>
        <v/>
      </c>
      <c r="J71" s="154"/>
      <c r="K71" s="154"/>
      <c r="L71" s="154"/>
      <c r="M71" s="154" t="str" cm="1">
        <f t="array" ref="M71">IFERROR(INDEX($D$30:$D$51,SMALL(IF($M$67=$N$30:$N$51,ROW($D$30:$D$51)-29,""),ROW()-67)),"")</f>
        <v/>
      </c>
      <c r="N71" s="154"/>
      <c r="O71" s="154"/>
      <c r="P71" s="154"/>
      <c r="Q71" s="154"/>
      <c r="R71" s="154"/>
      <c r="S71" s="154" t="str" cm="1">
        <f t="array" ref="S71">IFERROR(INDEX($D$30:$D$51,SMALL(IF($S$67=$N$30:$N$51,ROW($D$30:$D$51)-29,""),ROW()-67)),"")</f>
        <v/>
      </c>
      <c r="T71" s="154"/>
      <c r="U71" s="154"/>
      <c r="V71" s="154"/>
      <c r="X71" s="129" t="str" cm="1">
        <f t="array" ref="X71">IFERROR(INDEX($D$30:$D$51,SMALL(IF(TRUE=$B$30:$B$51,ROW($D$30:$D$51)-29,""),ROW()-61)),"")</f>
        <v/>
      </c>
      <c r="Y71" s="130"/>
      <c r="Z71" s="130"/>
      <c r="AA71" s="130"/>
      <c r="AB71" s="131"/>
      <c r="AG71" s="16">
        <v>46</v>
      </c>
      <c r="AH71" s="16">
        <v>4</v>
      </c>
    </row>
    <row r="72" spans="2:34" ht="22" customHeight="1" thickBot="1" x14ac:dyDescent="0.25">
      <c r="B72" s="155">
        <f>WORKDAY(S67,1)</f>
        <v>13</v>
      </c>
      <c r="C72" s="156"/>
      <c r="D72" s="156"/>
      <c r="E72" s="157"/>
      <c r="F72" s="155">
        <f>WORKDAY(B72,1)</f>
        <v>16</v>
      </c>
      <c r="G72" s="156"/>
      <c r="H72" s="157"/>
      <c r="I72" s="155">
        <f>WORKDAY(F72,1)</f>
        <v>17</v>
      </c>
      <c r="J72" s="156"/>
      <c r="K72" s="156"/>
      <c r="L72" s="157"/>
      <c r="M72" s="155">
        <f>WORKDAY(I72,1)</f>
        <v>18</v>
      </c>
      <c r="N72" s="156"/>
      <c r="O72" s="156"/>
      <c r="P72" s="156"/>
      <c r="Q72" s="156"/>
      <c r="R72" s="157"/>
      <c r="S72" s="155">
        <f>WORKDAY(M72,1)</f>
        <v>19</v>
      </c>
      <c r="T72" s="156"/>
      <c r="U72" s="156"/>
      <c r="V72" s="157"/>
      <c r="X72" s="129" t="str" cm="1">
        <f t="array" ref="X72">IFERROR(INDEX($D$30:$D$51,SMALL(IF(TRUE=$B$30:$B$51,ROW($D$30:$D$51)-29,""),ROW()-61)),"")</f>
        <v/>
      </c>
      <c r="Y72" s="130"/>
      <c r="Z72" s="130"/>
      <c r="AA72" s="130"/>
      <c r="AB72" s="131"/>
      <c r="AG72" s="16">
        <v>47</v>
      </c>
      <c r="AH72" s="16">
        <v>4</v>
      </c>
    </row>
    <row r="73" spans="2:34" ht="22" customHeight="1" x14ac:dyDescent="0.2">
      <c r="B73" s="154" t="str" cm="1">
        <f t="array" ref="B73">IFERROR(INDEX($D$30:$D$51,SMALL(IF($B$72=$N$30:$N$51,ROW($D$30:$D$51)-29,""),ROW()-72)),"")</f>
        <v/>
      </c>
      <c r="C73" s="154"/>
      <c r="D73" s="154"/>
      <c r="E73" s="154"/>
      <c r="F73" s="154" t="str" cm="1">
        <f t="array" ref="F73">IFERROR(INDEX($D$30:$D$51,SMALL(IF($F$72=$N$30:$N$51,ROW($D$30:$D$51)-29,""),ROW()-72)),"")</f>
        <v/>
      </c>
      <c r="G73" s="154"/>
      <c r="H73" s="154"/>
      <c r="I73" s="154" t="str" cm="1">
        <f t="array" ref="I73">IFERROR(INDEX($D$30:$D$51,SMALL(IF($I$72=$N$30:$N$51,ROW($D$30:$D$51)-29,""),ROW()-72)),"")</f>
        <v/>
      </c>
      <c r="J73" s="154"/>
      <c r="K73" s="154"/>
      <c r="L73" s="154"/>
      <c r="M73" s="154" t="str" cm="1">
        <f t="array" ref="M73">IFERROR(INDEX($D$30:$D$51,SMALL(IF($M$72=$N$30:$N$51,ROW($D$30:$D$51)-29,""),ROW()-72)),"")</f>
        <v/>
      </c>
      <c r="N73" s="154"/>
      <c r="O73" s="154"/>
      <c r="P73" s="154"/>
      <c r="Q73" s="154"/>
      <c r="R73" s="154"/>
      <c r="S73" s="154" t="str" cm="1">
        <f t="array" ref="S73">IFERROR(INDEX($D$30:$D$51,SMALL(IF($S$72=$N$30:$N$51,ROW($D$30:$D$51)-29,""),ROW()-72)),"")</f>
        <v/>
      </c>
      <c r="T73" s="154"/>
      <c r="U73" s="154"/>
      <c r="V73" s="154"/>
      <c r="X73" s="129" t="str" cm="1">
        <f t="array" ref="X73">IFERROR(INDEX($D$30:$D$51,SMALL(IF(TRUE=$B$30:$B$51,ROW($D$30:$D$51)-29,""),ROW()-61)),"")</f>
        <v/>
      </c>
      <c r="Y73" s="130"/>
      <c r="Z73" s="130"/>
      <c r="AA73" s="130"/>
      <c r="AB73" s="131"/>
      <c r="AG73" s="16">
        <v>48</v>
      </c>
      <c r="AH73" s="16">
        <v>4</v>
      </c>
    </row>
    <row r="74" spans="2:34" ht="22" customHeight="1" x14ac:dyDescent="0.2">
      <c r="B74" s="154" t="str" cm="1">
        <f t="array" ref="B74">IFERROR(INDEX($D$30:$D$51,SMALL(IF($B$72=$N$30:$N$51,ROW($D$30:$D$51)-29,""),ROW()-72)),"")</f>
        <v/>
      </c>
      <c r="C74" s="154"/>
      <c r="D74" s="154"/>
      <c r="E74" s="154"/>
      <c r="F74" s="154" t="str" cm="1">
        <f t="array" ref="F74">IFERROR(INDEX($D$30:$D$51,SMALL(IF($F$72=$N$30:$N$51,ROW($D$30:$D$51)-29,""),ROW()-72)),"")</f>
        <v/>
      </c>
      <c r="G74" s="154"/>
      <c r="H74" s="154"/>
      <c r="I74" s="154" t="str" cm="1">
        <f t="array" ref="I74">IFERROR(INDEX($D$30:$D$51,SMALL(IF($I$72=$N$30:$N$51,ROW($D$30:$D$51)-29,""),ROW()-72)),"")</f>
        <v/>
      </c>
      <c r="J74" s="154"/>
      <c r="K74" s="154"/>
      <c r="L74" s="154"/>
      <c r="M74" s="154" t="str" cm="1">
        <f t="array" ref="M74">IFERROR(INDEX($D$30:$D$51,SMALL(IF($M$72=$N$30:$N$51,ROW($D$30:$D$51)-29,""),ROW()-72)),"")</f>
        <v/>
      </c>
      <c r="N74" s="154"/>
      <c r="O74" s="154"/>
      <c r="P74" s="154"/>
      <c r="Q74" s="154"/>
      <c r="R74" s="154"/>
      <c r="S74" s="154" t="str" cm="1">
        <f t="array" ref="S74">IFERROR(INDEX($D$30:$D$51,SMALL(IF($S$72=$N$30:$N$51,ROW($D$30:$D$51)-29,""),ROW()-72)),"")</f>
        <v/>
      </c>
      <c r="T74" s="154"/>
      <c r="U74" s="154"/>
      <c r="V74" s="154"/>
      <c r="X74" s="129" t="str" cm="1">
        <f t="array" ref="X74">IFERROR(INDEX($D$30:$D$51,SMALL(IF(TRUE=$B$30:$B$51,ROW($D$30:$D$51)-29,""),ROW()-61)),"")</f>
        <v/>
      </c>
      <c r="Y74" s="130"/>
      <c r="Z74" s="130"/>
      <c r="AA74" s="130"/>
      <c r="AB74" s="131"/>
      <c r="AG74" s="16">
        <v>49</v>
      </c>
      <c r="AH74" s="16">
        <v>4</v>
      </c>
    </row>
    <row r="75" spans="2:34" ht="22" customHeight="1" x14ac:dyDescent="0.2">
      <c r="B75" s="154" t="str" cm="1">
        <f t="array" ref="B75">IFERROR(INDEX($D$30:$D$51,SMALL(IF($B$72=$N$30:$N$51,ROW($D$30:$D$51)-29,""),ROW()-72)),"")</f>
        <v/>
      </c>
      <c r="C75" s="154"/>
      <c r="D75" s="154"/>
      <c r="E75" s="154"/>
      <c r="F75" s="154" t="str" cm="1">
        <f t="array" ref="F75">IFERROR(INDEX($D$30:$D$51,SMALL(IF($F$72=$N$30:$N$51,ROW($D$30:$D$51)-29,""),ROW()-72)),"")</f>
        <v/>
      </c>
      <c r="G75" s="154"/>
      <c r="H75" s="154"/>
      <c r="I75" s="154" t="str" cm="1">
        <f t="array" ref="I75">IFERROR(INDEX($D$30:$D$51,SMALL(IF($I$72=$N$30:$N$51,ROW($D$30:$D$51)-29,""),ROW()-72)),"")</f>
        <v/>
      </c>
      <c r="J75" s="154"/>
      <c r="K75" s="154"/>
      <c r="L75" s="154"/>
      <c r="M75" s="154" t="str" cm="1">
        <f t="array" ref="M75">IFERROR(INDEX($D$30:$D$51,SMALL(IF($M$72=$N$30:$N$51,ROW($D$30:$D$51)-29,""),ROW()-72)),"")</f>
        <v/>
      </c>
      <c r="N75" s="154"/>
      <c r="O75" s="154"/>
      <c r="P75" s="154"/>
      <c r="Q75" s="154"/>
      <c r="R75" s="154"/>
      <c r="S75" s="154" t="str" cm="1">
        <f t="array" ref="S75">IFERROR(INDEX($D$30:$D$51,SMALL(IF($S$72=$N$30:$N$51,ROW($D$30:$D$51)-29,""),ROW()-72)),"")</f>
        <v/>
      </c>
      <c r="T75" s="154"/>
      <c r="U75" s="154"/>
      <c r="V75" s="154"/>
      <c r="X75" s="129" t="str" cm="1">
        <f t="array" ref="X75">IFERROR(INDEX($D$30:$D$51,SMALL(IF(TRUE=$B$30:$B$51,ROW($D$30:$D$51)-29,""),ROW()-61)),"")</f>
        <v/>
      </c>
      <c r="Y75" s="130"/>
      <c r="Z75" s="130"/>
      <c r="AA75" s="130"/>
      <c r="AB75" s="131"/>
      <c r="AG75" s="16">
        <v>50</v>
      </c>
      <c r="AH75" s="16">
        <v>5</v>
      </c>
    </row>
    <row r="76" spans="2:34" ht="22" customHeight="1" thickBot="1" x14ac:dyDescent="0.25">
      <c r="B76" s="154" t="str" cm="1">
        <f t="array" ref="B76">IFERROR(INDEX($D$30:$D$51,SMALL(IF($B$72=$N$30:$N$51,ROW($D$30:$D$51)-29,""),ROW()-72)),"")</f>
        <v/>
      </c>
      <c r="C76" s="154"/>
      <c r="D76" s="154"/>
      <c r="E76" s="154"/>
      <c r="F76" s="154" t="str" cm="1">
        <f t="array" ref="F76">IFERROR(INDEX($D$30:$D$51,SMALL(IF($F$72=$N$30:$N$51,ROW($D$30:$D$51)-29,""),ROW()-72)),"")</f>
        <v/>
      </c>
      <c r="G76" s="154"/>
      <c r="H76" s="154"/>
      <c r="I76" s="154" t="str" cm="1">
        <f t="array" ref="I76">IFERROR(INDEX($D$30:$D$51,SMALL(IF($I$72=$N$30:$N$51,ROW($D$30:$D$51)-29,""),ROW()-72)),"")</f>
        <v/>
      </c>
      <c r="J76" s="154"/>
      <c r="K76" s="154"/>
      <c r="L76" s="154"/>
      <c r="M76" s="154" t="str" cm="1">
        <f t="array" ref="M76">IFERROR(INDEX($D$30:$D$51,SMALL(IF($M$72=$N$30:$N$51,ROW($D$30:$D$51)-29,""),ROW()-72)),"")</f>
        <v/>
      </c>
      <c r="N76" s="154"/>
      <c r="O76" s="154"/>
      <c r="P76" s="154"/>
      <c r="Q76" s="154"/>
      <c r="R76" s="154"/>
      <c r="S76" s="154" t="str" cm="1">
        <f t="array" ref="S76">IFERROR(INDEX($D$30:$D$51,SMALL(IF($S$72=$N$30:$N$51,ROW($D$30:$D$51)-29,""),ROW()-72)),"")</f>
        <v/>
      </c>
      <c r="T76" s="154"/>
      <c r="U76" s="154"/>
      <c r="V76" s="154"/>
      <c r="X76" s="129" t="str" cm="1">
        <f t="array" ref="X76">IFERROR(INDEX($D$30:$D$51,SMALL(IF(TRUE=$B$30:$B$51,ROW($D$30:$D$51)-29,""),ROW()-61)),"")</f>
        <v/>
      </c>
      <c r="Y76" s="130"/>
      <c r="Z76" s="130"/>
      <c r="AA76" s="130"/>
      <c r="AB76" s="131"/>
      <c r="AG76" s="16">
        <v>51</v>
      </c>
      <c r="AH76" s="16">
        <v>5</v>
      </c>
    </row>
    <row r="77" spans="2:34" ht="22" customHeight="1" thickBot="1" x14ac:dyDescent="0.25">
      <c r="B77" s="155">
        <f>WORKDAY(S72,1)</f>
        <v>20</v>
      </c>
      <c r="C77" s="156"/>
      <c r="D77" s="156"/>
      <c r="E77" s="157"/>
      <c r="F77" s="155">
        <f>WORKDAY(B77,1)</f>
        <v>23</v>
      </c>
      <c r="G77" s="156"/>
      <c r="H77" s="157"/>
      <c r="I77" s="155">
        <f>WORKDAY(F77,1)</f>
        <v>24</v>
      </c>
      <c r="J77" s="156"/>
      <c r="K77" s="156"/>
      <c r="L77" s="157"/>
      <c r="M77" s="155">
        <f>WORKDAY(I77,1)</f>
        <v>25</v>
      </c>
      <c r="N77" s="156"/>
      <c r="O77" s="156"/>
      <c r="P77" s="156"/>
      <c r="Q77" s="156"/>
      <c r="R77" s="157"/>
      <c r="S77" s="155">
        <f>WORKDAY(M77,1)</f>
        <v>26</v>
      </c>
      <c r="T77" s="156"/>
      <c r="U77" s="156"/>
      <c r="V77" s="157"/>
      <c r="X77" s="129" t="str" cm="1">
        <f t="array" ref="X77">IFERROR(INDEX($D$30:$D$51,SMALL(IF(TRUE=$B$30:$B$51,ROW($D$30:$D$51)-29,""),ROW()-61)),"")</f>
        <v/>
      </c>
      <c r="Y77" s="130"/>
      <c r="Z77" s="130"/>
      <c r="AA77" s="130"/>
      <c r="AB77" s="131"/>
      <c r="AG77" s="16">
        <v>52</v>
      </c>
      <c r="AH77" s="16">
        <v>5</v>
      </c>
    </row>
    <row r="78" spans="2:34" ht="22" customHeight="1" x14ac:dyDescent="0.2">
      <c r="B78" s="173" t="str" cm="1">
        <f t="array" ref="B78">IFERROR(INDEX($D$30:$D$51,SMALL(IF($B$77=$N$30:$N$51,ROW($D$30:$D$51)-29,""),ROW()-77)),"")</f>
        <v/>
      </c>
      <c r="C78" s="174"/>
      <c r="D78" s="174"/>
      <c r="E78" s="175"/>
      <c r="F78" s="173" t="str" cm="1">
        <f t="array" ref="F78">IFERROR(INDEX($D$30:$D$51,SMALL(IF($F$77=$N$30:$N$51,ROW($D$30:$D$51)-29,""),ROW()-77)),"")</f>
        <v/>
      </c>
      <c r="G78" s="174"/>
      <c r="H78" s="175"/>
      <c r="I78" s="173" t="str" cm="1">
        <f t="array" ref="I78">IFERROR(INDEX($D$30:$D$51,SMALL(IF($I$77=$N$30:$N$51,ROW($D$30:$D$51)-29,""),ROW()-77)),"")</f>
        <v/>
      </c>
      <c r="J78" s="174"/>
      <c r="K78" s="174"/>
      <c r="L78" s="175"/>
      <c r="M78" s="173" t="str" cm="1">
        <f t="array" ref="M78">IFERROR(INDEX($D$30:$D$51,SMALL(IF($M$77=$N$30:$N$51,ROW($D$30:$D$51)-29,""),ROW()-77)),"")</f>
        <v/>
      </c>
      <c r="N78" s="174"/>
      <c r="O78" s="174"/>
      <c r="P78" s="174"/>
      <c r="Q78" s="174"/>
      <c r="R78" s="175"/>
      <c r="S78" s="173" t="str" cm="1">
        <f t="array" ref="S78">IFERROR(INDEX($D$30:$D$51,SMALL(IF($S$77=$N$30:$N$51,ROW($D$30:$D$51)-29,""),ROW()-77)),"")</f>
        <v/>
      </c>
      <c r="T78" s="174"/>
      <c r="U78" s="174"/>
      <c r="V78" s="175"/>
      <c r="X78" s="129" t="str" cm="1">
        <f t="array" ref="X78">IFERROR(INDEX($D$30:$D$51,SMALL(IF(TRUE=$B$30:$B$51,ROW($D$30:$D$51)-29,""),ROW()-61)),"")</f>
        <v/>
      </c>
      <c r="Y78" s="130"/>
      <c r="Z78" s="130"/>
      <c r="AA78" s="130"/>
      <c r="AB78" s="131"/>
      <c r="AG78" s="16">
        <v>53</v>
      </c>
      <c r="AH78" s="16">
        <v>5</v>
      </c>
    </row>
    <row r="79" spans="2:34" ht="22" customHeight="1" x14ac:dyDescent="0.2">
      <c r="B79" s="161" t="str" cm="1">
        <f t="array" ref="B79">IFERROR(INDEX($D$30:$D$51,SMALL(IF($B$77=$N$30:$N$51,ROW($D$30:$D$51)-29,""),ROW()-77)),"")</f>
        <v/>
      </c>
      <c r="C79" s="162"/>
      <c r="D79" s="162"/>
      <c r="E79" s="163"/>
      <c r="F79" s="161" t="str" cm="1">
        <f t="array" ref="F79">IFERROR(INDEX($D$30:$D$51,SMALL(IF($F$77=$N$30:$N$51,ROW($D$30:$D$51)-29,""),ROW()-77)),"")</f>
        <v/>
      </c>
      <c r="G79" s="162"/>
      <c r="H79" s="163"/>
      <c r="I79" s="161" t="str" cm="1">
        <f t="array" ref="I79">IFERROR(INDEX($D$30:$D$51,SMALL(IF($I$77=$N$30:$N$51,ROW($D$30:$D$51)-29,""),ROW()-77)),"")</f>
        <v/>
      </c>
      <c r="J79" s="162"/>
      <c r="K79" s="162"/>
      <c r="L79" s="163"/>
      <c r="M79" s="161" t="str" cm="1">
        <f t="array" ref="M79">IFERROR(INDEX($D$30:$D$51,SMALL(IF($M$77=$N$30:$N$51,ROW($D$30:$D$51)-29,""),ROW()-77)),"")</f>
        <v/>
      </c>
      <c r="N79" s="162"/>
      <c r="O79" s="162"/>
      <c r="P79" s="162"/>
      <c r="Q79" s="162"/>
      <c r="R79" s="163"/>
      <c r="S79" s="161" t="str" cm="1">
        <f t="array" ref="S79">IFERROR(INDEX($D$30:$D$51,SMALL(IF($S$77=$N$30:$N$51,ROW($D$30:$D$51)-29,""),ROW()-77)),"")</f>
        <v/>
      </c>
      <c r="T79" s="162"/>
      <c r="U79" s="162"/>
      <c r="V79" s="163"/>
      <c r="X79" s="129" t="str" cm="1">
        <f t="array" ref="X79">IFERROR(INDEX($D$30:$D$51,SMALL(IF(TRUE=$B$30:$B$51,ROW($D$30:$D$51)-29,""),ROW()-61)),"")</f>
        <v/>
      </c>
      <c r="Y79" s="130"/>
      <c r="Z79" s="130"/>
      <c r="AA79" s="130"/>
      <c r="AB79" s="131"/>
      <c r="AG79" s="16">
        <v>54</v>
      </c>
      <c r="AH79" s="16">
        <v>5</v>
      </c>
    </row>
    <row r="80" spans="2:34" ht="22" customHeight="1" x14ac:dyDescent="0.2">
      <c r="B80" s="161" t="str" cm="1">
        <f t="array" ref="B80">IFERROR(INDEX($D$30:$D$51,SMALL(IF($B$77=$N$30:$N$51,ROW($D$30:$D$51)-29,""),ROW()-77)),"")</f>
        <v/>
      </c>
      <c r="C80" s="162"/>
      <c r="D80" s="162"/>
      <c r="E80" s="163"/>
      <c r="F80" s="161" t="str" cm="1">
        <f t="array" ref="F80">IFERROR(INDEX($D$30:$D$51,SMALL(IF($F$77=$N$30:$N$51,ROW($D$30:$D$51)-29,""),ROW()-77)),"")</f>
        <v/>
      </c>
      <c r="G80" s="162"/>
      <c r="H80" s="163"/>
      <c r="I80" s="161" t="str" cm="1">
        <f t="array" ref="I80">IFERROR(INDEX($D$30:$D$51,SMALL(IF($I$77=$N$30:$N$51,ROW($D$30:$D$51)-29,""),ROW()-77)),"")</f>
        <v/>
      </c>
      <c r="J80" s="162"/>
      <c r="K80" s="162"/>
      <c r="L80" s="163"/>
      <c r="M80" s="161" t="str" cm="1">
        <f t="array" ref="M80">IFERROR(INDEX($D$30:$D$51,SMALL(IF($M$77=$N$30:$N$51,ROW($D$30:$D$51)-29,""),ROW()-77)),"")</f>
        <v/>
      </c>
      <c r="N80" s="162"/>
      <c r="O80" s="162"/>
      <c r="P80" s="162"/>
      <c r="Q80" s="162"/>
      <c r="R80" s="163"/>
      <c r="S80" s="161" t="str" cm="1">
        <f t="array" ref="S80">IFERROR(INDEX($D$30:$D$51,SMALL(IF($S$77=$N$30:$N$51,ROW($D$30:$D$51)-29,""),ROW()-77)),"")</f>
        <v/>
      </c>
      <c r="T80" s="162"/>
      <c r="U80" s="162"/>
      <c r="V80" s="163"/>
      <c r="X80" s="129" t="str" cm="1">
        <f t="array" ref="X80">IFERROR(INDEX($D$30:$D$51,SMALL(IF(TRUE=$B$30:$B$51,ROW($D$30:$D$51)-29,""),ROW()-61)),"")</f>
        <v/>
      </c>
      <c r="Y80" s="130"/>
      <c r="Z80" s="130"/>
      <c r="AA80" s="130"/>
      <c r="AB80" s="131"/>
      <c r="AG80" s="16">
        <v>55</v>
      </c>
      <c r="AH80" s="16">
        <v>5</v>
      </c>
    </row>
    <row r="81" spans="2:34" ht="22" customHeight="1" thickBot="1" x14ac:dyDescent="0.25">
      <c r="B81" s="164" t="str" cm="1">
        <f t="array" ref="B81">IFERROR(INDEX($D$30:$D$51,SMALL(IF($B$77=$N$30:$N$51,ROW($D$30:$D$51)-29,""),ROW()-77)),"")</f>
        <v/>
      </c>
      <c r="C81" s="165"/>
      <c r="D81" s="165"/>
      <c r="E81" s="166"/>
      <c r="F81" s="164" t="str" cm="1">
        <f t="array" ref="F81">IFERROR(INDEX($D$30:$D$51,SMALL(IF($F$77=$N$30:$N$51,ROW($D$30:$D$51)-29,""),ROW()-77)),"")</f>
        <v/>
      </c>
      <c r="G81" s="165"/>
      <c r="H81" s="166"/>
      <c r="I81" s="164" t="str" cm="1">
        <f t="array" ref="I81">IFERROR(INDEX($D$30:$D$51,SMALL(IF($I$77=$N$30:$N$51,ROW($D$30:$D$51)-29,""),ROW()-77)),"")</f>
        <v/>
      </c>
      <c r="J81" s="165"/>
      <c r="K81" s="165"/>
      <c r="L81" s="166"/>
      <c r="M81" s="164" t="str" cm="1">
        <f t="array" ref="M81">IFERROR(INDEX($D$30:$D$51,SMALL(IF($M$77=$N$30:$N$51,ROW($D$30:$D$51)-29,""),ROW()-77)),"")</f>
        <v/>
      </c>
      <c r="N81" s="165"/>
      <c r="O81" s="165"/>
      <c r="P81" s="165"/>
      <c r="Q81" s="165"/>
      <c r="R81" s="166"/>
      <c r="S81" s="164" t="str" cm="1">
        <f t="array" ref="S81">IFERROR(INDEX($D$30:$D$51,SMALL(IF($S$77=$N$30:$N$51,ROW($D$30:$D$51)-29,""),ROW()-77)),"")</f>
        <v/>
      </c>
      <c r="T81" s="165"/>
      <c r="U81" s="165"/>
      <c r="V81" s="166"/>
      <c r="X81" s="129" t="str" cm="1">
        <f t="array" ref="X81">IFERROR(INDEX($D$30:$D$51,SMALL(IF(TRUE=$B$30:$B$51,ROW($D$30:$D$51)-29,""),ROW()-61)),"")</f>
        <v/>
      </c>
      <c r="Y81" s="130"/>
      <c r="Z81" s="130"/>
      <c r="AA81" s="130"/>
      <c r="AB81" s="131"/>
      <c r="AG81" s="16">
        <v>56</v>
      </c>
      <c r="AH81" s="16">
        <v>5</v>
      </c>
    </row>
    <row r="82" spans="2:34" ht="22" customHeight="1" thickBot="1" x14ac:dyDescent="0.25">
      <c r="B82" s="155">
        <f>WORKDAY(S77,1)</f>
        <v>27</v>
      </c>
      <c r="C82" s="156"/>
      <c r="D82" s="156"/>
      <c r="E82" s="157"/>
      <c r="F82" s="155">
        <f>WORKDAY(B82,1)</f>
        <v>30</v>
      </c>
      <c r="G82" s="156"/>
      <c r="H82" s="157"/>
      <c r="I82" s="155">
        <f>WORKDAY(F82,1)</f>
        <v>31</v>
      </c>
      <c r="J82" s="156"/>
      <c r="K82" s="156"/>
      <c r="L82" s="157"/>
      <c r="M82" s="155">
        <f>WORKDAY(I82,1)</f>
        <v>32</v>
      </c>
      <c r="N82" s="156"/>
      <c r="O82" s="156"/>
      <c r="P82" s="156"/>
      <c r="Q82" s="156"/>
      <c r="R82" s="157"/>
      <c r="S82" s="155">
        <f>WORKDAY(M82,1)</f>
        <v>33</v>
      </c>
      <c r="T82" s="156"/>
      <c r="U82" s="156"/>
      <c r="V82" s="157"/>
      <c r="X82" s="129" t="str" cm="1">
        <f t="array" ref="X82">IFERROR(INDEX($D$30:$D$51,SMALL(IF(TRUE=$B$30:$B$51,ROW($D$30:$D$51)-29,""),ROW()-61)),"")</f>
        <v/>
      </c>
      <c r="Y82" s="130"/>
      <c r="Z82" s="130"/>
      <c r="AA82" s="130"/>
      <c r="AB82" s="131"/>
      <c r="AG82" s="16">
        <v>57</v>
      </c>
      <c r="AH82" s="16">
        <v>5</v>
      </c>
    </row>
    <row r="83" spans="2:34" ht="22" customHeight="1" thickBot="1" x14ac:dyDescent="0.25">
      <c r="B83" s="173" t="str" cm="1">
        <f t="array" ref="B83">IFERROR(INDEX($D$30:$D$51,SMALL(IF($B$82=$N$30:$N$51,ROW($D$30:$D$51)-25,""),ROW()-82)),"")</f>
        <v/>
      </c>
      <c r="C83" s="174"/>
      <c r="D83" s="174"/>
      <c r="E83" s="175"/>
      <c r="F83" s="173" t="str" cm="1">
        <f t="array" ref="F83">IFERROR(INDEX($D$30:$D$51,SMALL(IF($F$82=$N$30:$N$51,ROW($D$30:$D$51)-29,""),ROW()-82)),"")</f>
        <v/>
      </c>
      <c r="G83" s="174"/>
      <c r="H83" s="175"/>
      <c r="I83" s="173" t="str" cm="1">
        <f t="array" ref="I83">IFERROR(INDEX($D$30:$D$51,SMALL(IF($I$82=$N$30:$N$51,ROW($D$30:$D$51)-29,""),ROW()-82)),"")</f>
        <v/>
      </c>
      <c r="J83" s="174"/>
      <c r="K83" s="174"/>
      <c r="L83" s="175"/>
      <c r="M83" s="173" t="str" cm="1">
        <f t="array" ref="M83">IFERROR(INDEX($D$30:$D$51,SMALL(IF($M$82=$N$30:$N$51,ROW($D$30:$D$51)-29,""),ROW()-82)),"")</f>
        <v/>
      </c>
      <c r="N83" s="174"/>
      <c r="O83" s="174"/>
      <c r="P83" s="174"/>
      <c r="Q83" s="174"/>
      <c r="R83" s="175"/>
      <c r="S83" s="173" t="str" cm="1">
        <f t="array" ref="S83">IFERROR(INDEX($D$30:$D$51,SMALL(IF($S$82=$N$30:$N$51,ROW($D$30:$D$51)-29,""),ROW()-82)),"")</f>
        <v/>
      </c>
      <c r="T83" s="174"/>
      <c r="U83" s="174"/>
      <c r="V83" s="175"/>
      <c r="X83" s="193" t="str" cm="1">
        <f t="array" ref="X83">IFERROR(INDEX($D$30:$D$51,SMALL(IF(TRUE=$B$30:$B$51,ROW($D$30:$D$51)-29,""),ROW()-61)),"")</f>
        <v/>
      </c>
      <c r="Y83" s="194"/>
      <c r="Z83" s="194"/>
      <c r="AA83" s="194"/>
      <c r="AB83" s="195"/>
      <c r="AG83" s="16">
        <v>58</v>
      </c>
      <c r="AH83" s="16">
        <v>5</v>
      </c>
    </row>
    <row r="84" spans="2:34" ht="22" customHeight="1" x14ac:dyDescent="0.2">
      <c r="B84" s="161" t="str" cm="1">
        <f t="array" ref="B84">IFERROR(INDEX($D$30:$D$51,SMALL(IF($B$82=$N$30:$N$51,ROW($D$30:$D$51)-29,""),ROW()-82)),"")</f>
        <v/>
      </c>
      <c r="C84" s="162"/>
      <c r="D84" s="162"/>
      <c r="E84" s="163"/>
      <c r="F84" s="161" t="str" cm="1">
        <f t="array" ref="F84">IFERROR(INDEX($D$30:$D$51,SMALL(IF($F$82=$N$30:$N$51,ROW($D$30:$D$51)-29,""),ROW()-82)),"")</f>
        <v/>
      </c>
      <c r="G84" s="162"/>
      <c r="H84" s="163"/>
      <c r="I84" s="161" t="str" cm="1">
        <f t="array" ref="I84">IFERROR(INDEX($D$30:$D$51,SMALL(IF($I$82=$N$30:$N$51,ROW($D$30:$D$51)-29,""),ROW()-82)),"")</f>
        <v/>
      </c>
      <c r="J84" s="162"/>
      <c r="K84" s="162"/>
      <c r="L84" s="163"/>
      <c r="M84" s="161" t="str" cm="1">
        <f t="array" ref="M84">IFERROR(INDEX($D$30:$D$51,SMALL(IF($M$82=$N$30:$N$51,ROW($D$30:$D$51)-29,""),ROW()-82)),"")</f>
        <v/>
      </c>
      <c r="N84" s="162"/>
      <c r="O84" s="162"/>
      <c r="P84" s="162"/>
      <c r="Q84" s="162"/>
      <c r="R84" s="163"/>
      <c r="S84" s="161" t="str" cm="1">
        <f t="array" ref="S84">IFERROR(INDEX($D$30:$D$51,SMALL(IF($S$82=$N$30:$N$51,ROW($D$30:$D$51)-29,""),ROW()-82)),"")</f>
        <v/>
      </c>
      <c r="T84" s="162"/>
      <c r="U84" s="162"/>
      <c r="V84" s="163"/>
      <c r="AG84" s="16">
        <v>59</v>
      </c>
      <c r="AH84" s="16">
        <v>5</v>
      </c>
    </row>
    <row r="85" spans="2:34" ht="22" customHeight="1" x14ac:dyDescent="0.2">
      <c r="B85" s="161" t="str" cm="1">
        <f t="array" ref="B85">IFERROR(INDEX($D$30:$D$51,SMALL(IF($B$82=$N$30:$N$51,ROW($D$30:$D$51)-29,""),ROW()-82)),"")</f>
        <v/>
      </c>
      <c r="C85" s="162"/>
      <c r="D85" s="162"/>
      <c r="E85" s="163"/>
      <c r="F85" s="161" t="str" cm="1">
        <f t="array" ref="F85">IFERROR(INDEX($D$30:$D$51,SMALL(IF($F$82=$N$30:$N$51,ROW($D$30:$D$51)-29,""),ROW()-82)),"")</f>
        <v/>
      </c>
      <c r="G85" s="162"/>
      <c r="H85" s="163"/>
      <c r="I85" s="161" t="str" cm="1">
        <f t="array" ref="I85">IFERROR(INDEX($D$30:$D$51,SMALL(IF($I$82=$N$30:$N$51,ROW($D$30:$D$51)-29,""),ROW()-82)),"")</f>
        <v/>
      </c>
      <c r="J85" s="162"/>
      <c r="K85" s="162"/>
      <c r="L85" s="163"/>
      <c r="M85" s="161" t="str" cm="1">
        <f t="array" ref="M85">IFERROR(INDEX($D$30:$D$51,SMALL(IF($M$82=$N$30:$N$51,ROW($D$30:$D$51)-29,""),ROW()-82)),"")</f>
        <v/>
      </c>
      <c r="N85" s="162"/>
      <c r="O85" s="162"/>
      <c r="P85" s="162"/>
      <c r="Q85" s="162"/>
      <c r="R85" s="163"/>
      <c r="S85" s="161" t="str" cm="1">
        <f t="array" ref="S85">IFERROR(INDEX($D$30:$D$51,SMALL(IF($S$82=$N$30:$N$51,ROW($D$30:$D$51)-29,""),ROW()-82)),"")</f>
        <v/>
      </c>
      <c r="T85" s="162"/>
      <c r="U85" s="162"/>
      <c r="V85" s="163"/>
      <c r="AG85" s="16">
        <v>60</v>
      </c>
      <c r="AH85" s="16">
        <v>6</v>
      </c>
    </row>
    <row r="86" spans="2:34" ht="22" customHeight="1" thickBot="1" x14ac:dyDescent="0.25">
      <c r="B86" s="164" t="str" cm="1">
        <f t="array" ref="B86">IFERROR(INDEX($D$30:$D$51,SMALL(IF($B$82=$N$30:$N$51,ROW($D$30:$D$51)-29,""),ROW()-82)),"")</f>
        <v/>
      </c>
      <c r="C86" s="165"/>
      <c r="D86" s="165"/>
      <c r="E86" s="166"/>
      <c r="F86" s="164" t="str" cm="1">
        <f t="array" ref="F86">IFERROR(INDEX($D$30:$D$51,SMALL(IF($F$82=$N$30:$N$51,ROW($D$30:$D$51)-29,""),ROW()-82)),"")</f>
        <v/>
      </c>
      <c r="G86" s="165"/>
      <c r="H86" s="166"/>
      <c r="I86" s="164" t="str" cm="1">
        <f t="array" ref="I86">IFERROR(INDEX($D$30:$D$51,SMALL(IF($I$82=$N$30:$N$51,ROW($D$30:$D$51)-29,""),ROW()-82)),"")</f>
        <v/>
      </c>
      <c r="J86" s="165"/>
      <c r="K86" s="165"/>
      <c r="L86" s="166"/>
      <c r="M86" s="164" t="str" cm="1">
        <f t="array" ref="M86">IFERROR(INDEX($D$30:$D$51,SMALL(IF($M$82=$N$30:$N$51,ROW($D$30:$D$51)-29,""),ROW()-82)),"")</f>
        <v/>
      </c>
      <c r="N86" s="165"/>
      <c r="O86" s="165"/>
      <c r="P86" s="165"/>
      <c r="Q86" s="165"/>
      <c r="R86" s="166"/>
      <c r="S86" s="164" t="str" cm="1">
        <f t="array" ref="S86">IFERROR(INDEX($D$30:$D$51,SMALL(IF($S$82=$N$30:$N$51,ROW($D$30:$D$51)-29,""),ROW()-82)),"")</f>
        <v/>
      </c>
      <c r="T86" s="165"/>
      <c r="U86" s="165"/>
      <c r="V86" s="166"/>
      <c r="AG86" s="16">
        <v>61</v>
      </c>
      <c r="AH86" s="16">
        <v>6</v>
      </c>
    </row>
    <row r="87" spans="2:34" ht="22" customHeight="1" thickBot="1" x14ac:dyDescent="0.25">
      <c r="B87" s="155">
        <f>WORKDAY(S82,1)</f>
        <v>34</v>
      </c>
      <c r="C87" s="156"/>
      <c r="D87" s="156"/>
      <c r="E87" s="157"/>
      <c r="F87" s="155">
        <f>WORKDAY(B87,1)</f>
        <v>37</v>
      </c>
      <c r="G87" s="156"/>
      <c r="H87" s="157"/>
      <c r="I87" s="155">
        <f>WORKDAY(F87,1)</f>
        <v>38</v>
      </c>
      <c r="J87" s="156"/>
      <c r="K87" s="156"/>
      <c r="L87" s="157"/>
      <c r="M87" s="155">
        <f>WORKDAY(I87,1)</f>
        <v>39</v>
      </c>
      <c r="N87" s="156"/>
      <c r="O87" s="156"/>
      <c r="P87" s="156"/>
      <c r="Q87" s="156"/>
      <c r="R87" s="157"/>
      <c r="S87" s="155">
        <f>WORKDAY(M87,1)</f>
        <v>40</v>
      </c>
      <c r="T87" s="156"/>
      <c r="U87" s="156"/>
      <c r="V87" s="157"/>
      <c r="AG87" s="16">
        <v>62</v>
      </c>
      <c r="AH87" s="16">
        <v>6</v>
      </c>
    </row>
    <row r="88" spans="2:34" ht="22" customHeight="1" x14ac:dyDescent="0.2">
      <c r="B88" s="154" t="str" cm="1">
        <f t="array" ref="B88">IFERROR(INDEX($D$30:$D$51,SMALL(IF($B$87=$N$30:$N$51,ROW($D$30:$D$51)-29,""),ROW()-87)),"")</f>
        <v/>
      </c>
      <c r="C88" s="154"/>
      <c r="D88" s="154"/>
      <c r="E88" s="154"/>
      <c r="F88" s="154" t="str" cm="1">
        <f t="array" ref="F88">IFERROR(INDEX($D$30:$D$51,SMALL(IF($F$87=$N$30:$N$51,ROW($D$30:$D$51)-29,""),ROW()-87)),"")</f>
        <v/>
      </c>
      <c r="G88" s="154"/>
      <c r="H88" s="154"/>
      <c r="I88" s="154" t="str" cm="1">
        <f t="array" ref="I88">IFERROR(INDEX($D$30:$D$51,SMALL(IF($I$87=$N$30:$N$51,ROW($D$30:$D$51)-29,""),ROW()-87)),"")</f>
        <v/>
      </c>
      <c r="J88" s="154"/>
      <c r="K88" s="154"/>
      <c r="L88" s="154"/>
      <c r="M88" s="154" t="str" cm="1">
        <f t="array" ref="M88">IFERROR(INDEX($D$30:$D$51,SMALL(IF($M$87=$N$30:$N$51,ROW($D$30:$D$51)-29,""),ROW()-87)),"")</f>
        <v/>
      </c>
      <c r="N88" s="154"/>
      <c r="O88" s="154"/>
      <c r="P88" s="154"/>
      <c r="Q88" s="154"/>
      <c r="R88" s="154"/>
      <c r="S88" s="154" t="str" cm="1">
        <f t="array" ref="S88">IFERROR(INDEX($D$30:$D$51,SMALL(IF($S$87=$N$30:$N$51,ROW($D$30:$D$51)-29,""),ROW()-87)),"")</f>
        <v/>
      </c>
      <c r="T88" s="154"/>
      <c r="U88" s="154"/>
      <c r="V88" s="154"/>
      <c r="AG88" s="16">
        <v>63</v>
      </c>
      <c r="AH88" s="16">
        <v>6</v>
      </c>
    </row>
    <row r="89" spans="2:34" ht="22" customHeight="1" x14ac:dyDescent="0.2">
      <c r="B89" s="154" t="str" cm="1">
        <f t="array" ref="B89">IFERROR(INDEX($D$30:$D$51,SMALL(IF($B$87=$N$30:$N$51,ROW($D$30:$D$51)-29,""),ROW()-87)),"")</f>
        <v/>
      </c>
      <c r="C89" s="154"/>
      <c r="D89" s="154"/>
      <c r="E89" s="154"/>
      <c r="F89" s="154" t="str" cm="1">
        <f t="array" ref="F89">IFERROR(INDEX($D$30:$D$51,SMALL(IF($F$87=$N$30:$N$51,ROW($D$30:$D$51)-29,""),ROW()-87)),"")</f>
        <v/>
      </c>
      <c r="G89" s="154"/>
      <c r="H89" s="154"/>
      <c r="I89" s="154" t="str" cm="1">
        <f t="array" ref="I89">IFERROR(INDEX($D$30:$D$51,SMALL(IF($I$87=$N$30:$N$51,ROW($D$30:$D$51)-29,""),ROW()-87)),"")</f>
        <v/>
      </c>
      <c r="J89" s="154"/>
      <c r="K89" s="154"/>
      <c r="L89" s="154"/>
      <c r="M89" s="154" t="str" cm="1">
        <f t="array" ref="M89">IFERROR(INDEX($D$30:$D$51,SMALL(IF($M$87=$N$30:$N$51,ROW($D$30:$D$51)-29,""),ROW()-87)),"")</f>
        <v/>
      </c>
      <c r="N89" s="154"/>
      <c r="O89" s="154"/>
      <c r="P89" s="154"/>
      <c r="Q89" s="154"/>
      <c r="R89" s="154"/>
      <c r="S89" s="154" t="str" cm="1">
        <f t="array" ref="S89">IFERROR(INDEX($D$30:$D$51,SMALL(IF($S$87=$N$30:$N$51,ROW($D$30:$D$51)-29,""),ROW()-87)),"")</f>
        <v/>
      </c>
      <c r="T89" s="154"/>
      <c r="U89" s="154"/>
      <c r="V89" s="154"/>
      <c r="AG89" s="16">
        <v>64</v>
      </c>
      <c r="AH89" s="16">
        <v>6</v>
      </c>
    </row>
    <row r="90" spans="2:34" ht="22" customHeight="1" x14ac:dyDescent="0.2">
      <c r="B90" s="154" t="str" cm="1">
        <f t="array" ref="B90">IFERROR(INDEX($D$30:$D$51,SMALL(IF($B$87=$N$30:$N$51,ROW($D$30:$D$51)-29,""),ROW()-87)),"")</f>
        <v/>
      </c>
      <c r="C90" s="154"/>
      <c r="D90" s="154"/>
      <c r="E90" s="154"/>
      <c r="F90" s="154" t="str" cm="1">
        <f t="array" ref="F90">IFERROR(INDEX($D$30:$D$51,SMALL(IF($F$87=$N$30:$N$51,ROW($D$30:$D$51)-29,""),ROW()-87)),"")</f>
        <v/>
      </c>
      <c r="G90" s="154"/>
      <c r="H90" s="154"/>
      <c r="I90" s="154" t="str" cm="1">
        <f t="array" ref="I90">IFERROR(INDEX($D$30:$D$51,SMALL(IF($I$87=$N$30:$N$51,ROW($D$30:$D$51)-29,""),ROW()-87)),"")</f>
        <v/>
      </c>
      <c r="J90" s="154"/>
      <c r="K90" s="154"/>
      <c r="L90" s="154"/>
      <c r="M90" s="154" t="str" cm="1">
        <f t="array" ref="M90">IFERROR(INDEX($D$30:$D$51,SMALL(IF($M$87=$N$30:$N$51,ROW($D$30:$D$51)-29,""),ROW()-87)),"")</f>
        <v/>
      </c>
      <c r="N90" s="154"/>
      <c r="O90" s="154"/>
      <c r="P90" s="154"/>
      <c r="Q90" s="154"/>
      <c r="R90" s="154"/>
      <c r="S90" s="154" t="str" cm="1">
        <f t="array" ref="S90">IFERROR(INDEX($D$30:$D$51,SMALL(IF($S$87=$N$30:$N$51,ROW($D$30:$D$51)-29,""),ROW()-87)),"")</f>
        <v/>
      </c>
      <c r="T90" s="154"/>
      <c r="U90" s="154"/>
      <c r="V90" s="154"/>
      <c r="AG90" s="16">
        <v>65</v>
      </c>
      <c r="AH90" s="16">
        <v>6</v>
      </c>
    </row>
    <row r="91" spans="2:34" ht="22" customHeight="1" thickBot="1" x14ac:dyDescent="0.25">
      <c r="B91" s="154" t="str" cm="1">
        <f t="array" ref="B91">IFERROR(INDEX($D$30:$D$51,SMALL(IF($B$87=$N$30:$N$51,ROW($D$30:$D$51)-29,""),ROW()-87)),"")</f>
        <v/>
      </c>
      <c r="C91" s="154"/>
      <c r="D91" s="154"/>
      <c r="E91" s="154"/>
      <c r="F91" s="154" t="str" cm="1">
        <f t="array" ref="F91">IFERROR(INDEX($D$30:$D$51,SMALL(IF($F$87=$N$30:$N$51,ROW($D$30:$D$51)-29,""),ROW()-87)),"")</f>
        <v/>
      </c>
      <c r="G91" s="154"/>
      <c r="H91" s="154"/>
      <c r="I91" s="154" t="str" cm="1">
        <f t="array" ref="I91">IFERROR(INDEX($D$30:$D$51,SMALL(IF($I$87=$N$30:$N$51,ROW($D$30:$D$51)-29,""),ROW()-87)),"")</f>
        <v/>
      </c>
      <c r="J91" s="154"/>
      <c r="K91" s="154"/>
      <c r="L91" s="154"/>
      <c r="M91" s="154" t="str" cm="1">
        <f t="array" ref="M91">IFERROR(INDEX($D$30:$D$51,SMALL(IF($M$87=$N$30:$N$51,ROW($D$30:$D$51)-29,""),ROW()-87)),"")</f>
        <v/>
      </c>
      <c r="N91" s="154"/>
      <c r="O91" s="154"/>
      <c r="P91" s="154"/>
      <c r="Q91" s="154"/>
      <c r="R91" s="154"/>
      <c r="S91" s="154" t="str" cm="1">
        <f t="array" ref="S91">IFERROR(INDEX($D$30:$D$51,SMALL(IF($S$87=$N$30:$N$51,ROW($D$30:$D$51)-29,""),ROW()-87)),"")</f>
        <v/>
      </c>
      <c r="T91" s="154"/>
      <c r="U91" s="154"/>
      <c r="V91" s="154"/>
      <c r="AG91" s="16">
        <v>66</v>
      </c>
      <c r="AH91" s="16">
        <v>6</v>
      </c>
    </row>
    <row r="92" spans="2:34" ht="22" customHeight="1" thickBot="1" x14ac:dyDescent="0.25">
      <c r="B92" s="155">
        <f>WORKDAY(S87,1)</f>
        <v>41</v>
      </c>
      <c r="C92" s="156"/>
      <c r="D92" s="156"/>
      <c r="E92" s="157"/>
      <c r="F92" s="155">
        <f>WORKDAY(B92,1)</f>
        <v>44</v>
      </c>
      <c r="G92" s="156"/>
      <c r="H92" s="157"/>
      <c r="I92" s="155">
        <f>WORKDAY(F92,1)</f>
        <v>45</v>
      </c>
      <c r="J92" s="156"/>
      <c r="K92" s="156"/>
      <c r="L92" s="157"/>
      <c r="M92" s="155">
        <f>WORKDAY(I92,1)</f>
        <v>46</v>
      </c>
      <c r="N92" s="156"/>
      <c r="O92" s="156"/>
      <c r="P92" s="156"/>
      <c r="Q92" s="156"/>
      <c r="R92" s="157"/>
      <c r="S92" s="155">
        <f>WORKDAY(M92,1)</f>
        <v>47</v>
      </c>
      <c r="T92" s="156"/>
      <c r="U92" s="156"/>
      <c r="V92" s="157"/>
      <c r="AG92" s="16">
        <v>67</v>
      </c>
      <c r="AH92" s="16">
        <v>6</v>
      </c>
    </row>
    <row r="93" spans="2:34" ht="22" customHeight="1" x14ac:dyDescent="0.2">
      <c r="B93" s="154" t="str" cm="1">
        <f t="array" ref="B93">IFERROR(INDEX($D$30:$D$51,SMALL(IF($B$92=$N$30:$N$51,ROW($D$30:$D$51)-29,""),ROW()-92)),"")</f>
        <v/>
      </c>
      <c r="C93" s="154"/>
      <c r="D93" s="154"/>
      <c r="E93" s="154"/>
      <c r="F93" s="154" t="str" cm="1">
        <f t="array" ref="F93">IFERROR(INDEX($D$30:$D$51,SMALL(IF($F$92=$N$30:$N$51,ROW($D$30:$D$51)-29,""),ROW()-92)),"")</f>
        <v/>
      </c>
      <c r="G93" s="154"/>
      <c r="H93" s="154"/>
      <c r="I93" s="154" t="str" cm="1">
        <f t="array" ref="I93">IFERROR(INDEX($D$30:$D$51,SMALL(IF($I$92=$N$30:$N$51,ROW($D$30:$D$51)-29,""),ROW()-92)),"")</f>
        <v/>
      </c>
      <c r="J93" s="154"/>
      <c r="K93" s="154"/>
      <c r="L93" s="154"/>
      <c r="M93" s="154" t="str" cm="1">
        <f t="array" ref="M93">IFERROR(INDEX($D$30:$D$51,SMALL(IF($M$92=$N$30:$N$51,ROW($D$30:$D$51)-29,""),ROW()-92)),"")</f>
        <v/>
      </c>
      <c r="N93" s="154"/>
      <c r="O93" s="154"/>
      <c r="P93" s="154"/>
      <c r="Q93" s="154"/>
      <c r="R93" s="154"/>
      <c r="S93" s="154" t="str" cm="1">
        <f t="array" ref="S93">IFERROR(INDEX($D$30:$D$51,SMALL(IF($S$92=$N$30:$N$51,ROW($D$30:$D$51)-29,""),ROW()-92)),"")</f>
        <v/>
      </c>
      <c r="T93" s="154"/>
      <c r="U93" s="154"/>
      <c r="V93" s="154"/>
      <c r="AG93" s="16">
        <v>68</v>
      </c>
      <c r="AH93" s="16">
        <v>6</v>
      </c>
    </row>
    <row r="94" spans="2:34" ht="22" customHeight="1" x14ac:dyDescent="0.2">
      <c r="B94" s="154" t="str" cm="1">
        <f t="array" ref="B94">IFERROR(INDEX($D$30:$D$51,SMALL(IF($B$92=$N$30:$N$51,ROW($D$30:$D$51)-29,""),ROW()-92)),"")</f>
        <v/>
      </c>
      <c r="C94" s="154"/>
      <c r="D94" s="154"/>
      <c r="E94" s="154"/>
      <c r="F94" s="154" t="str" cm="1">
        <f t="array" ref="F94">IFERROR(INDEX($D$30:$D$51,SMALL(IF($F$92=$N$30:$N$51,ROW($D$30:$D$51)-29,""),ROW()-92)),"")</f>
        <v/>
      </c>
      <c r="G94" s="154"/>
      <c r="H94" s="154"/>
      <c r="I94" s="154" t="str" cm="1">
        <f t="array" ref="I94">IFERROR(INDEX($D$30:$D$51,SMALL(IF($I$92=$N$30:$N$51,ROW($D$30:$D$51)-29,""),ROW()-92)),"")</f>
        <v/>
      </c>
      <c r="J94" s="154"/>
      <c r="K94" s="154"/>
      <c r="L94" s="154"/>
      <c r="M94" s="154" t="str" cm="1">
        <f t="array" ref="M94">IFERROR(INDEX($D$30:$D$51,SMALL(IF($M$92=$N$30:$N$51,ROW($D$30:$D$51)-29,""),ROW()-92)),"")</f>
        <v/>
      </c>
      <c r="N94" s="154"/>
      <c r="O94" s="154"/>
      <c r="P94" s="154"/>
      <c r="Q94" s="154"/>
      <c r="R94" s="154"/>
      <c r="S94" s="154" t="str" cm="1">
        <f t="array" ref="S94">IFERROR(INDEX($D$30:$D$51,SMALL(IF($S$92=$N$30:$N$51,ROW($D$30:$D$51)-29,""),ROW()-92)),"")</f>
        <v/>
      </c>
      <c r="T94" s="154"/>
      <c r="U94" s="154"/>
      <c r="V94" s="154"/>
      <c r="AG94" s="16">
        <v>69</v>
      </c>
      <c r="AH94" s="16">
        <v>6</v>
      </c>
    </row>
    <row r="95" spans="2:34" ht="22" customHeight="1" x14ac:dyDescent="0.2">
      <c r="B95" s="154" t="str" cm="1">
        <f t="array" ref="B95">IFERROR(INDEX($D$30:$D$51,SMALL(IF($B$92=$N$30:$N$51,ROW($D$30:$D$51)-29,""),ROW()-92)),"")</f>
        <v/>
      </c>
      <c r="C95" s="154"/>
      <c r="D95" s="154"/>
      <c r="E95" s="154"/>
      <c r="F95" s="154" t="str" cm="1">
        <f t="array" ref="F95">IFERROR(INDEX($D$30:$D$51,SMALL(IF($F$92=$N$30:$N$51,ROW($D$30:$D$51)-29,""),ROW()-92)),"")</f>
        <v/>
      </c>
      <c r="G95" s="154"/>
      <c r="H95" s="154"/>
      <c r="I95" s="154" t="str" cm="1">
        <f t="array" ref="I95">IFERROR(INDEX($D$30:$D$51,SMALL(IF($I$92=$N$30:$N$51,ROW($D$30:$D$51)-29,""),ROW()-92)),"")</f>
        <v/>
      </c>
      <c r="J95" s="154"/>
      <c r="K95" s="154"/>
      <c r="L95" s="154"/>
      <c r="M95" s="154" t="str" cm="1">
        <f t="array" ref="M95">IFERROR(INDEX($D$30:$D$51,SMALL(IF($M$92=$N$30:$N$51,ROW($D$30:$D$51)-29,""),ROW()-92)),"")</f>
        <v/>
      </c>
      <c r="N95" s="154"/>
      <c r="O95" s="154"/>
      <c r="P95" s="154"/>
      <c r="Q95" s="154"/>
      <c r="R95" s="154"/>
      <c r="S95" s="154" t="str" cm="1">
        <f t="array" ref="S95">IFERROR(INDEX($D$30:$D$51,SMALL(IF($S$92=$N$30:$N$51,ROW($D$30:$D$51)-29,""),ROW()-92)),"")</f>
        <v/>
      </c>
      <c r="T95" s="154"/>
      <c r="U95" s="154"/>
      <c r="V95" s="154"/>
      <c r="AG95" s="16">
        <v>70</v>
      </c>
      <c r="AH95" s="16">
        <v>7</v>
      </c>
    </row>
    <row r="96" spans="2:34" ht="22" customHeight="1" thickBot="1" x14ac:dyDescent="0.25">
      <c r="B96" s="154" t="str" cm="1">
        <f t="array" ref="B96">IFERROR(INDEX($D$30:$D$51,SMALL(IF($B$92=$N$30:$N$51,ROW($D$30:$D$51)-29,""),ROW()-92)),"")</f>
        <v/>
      </c>
      <c r="C96" s="154"/>
      <c r="D96" s="154"/>
      <c r="E96" s="154"/>
      <c r="F96" s="154" t="str" cm="1">
        <f t="array" ref="F96">IFERROR(INDEX($D$30:$D$51,SMALL(IF($F$92=$N$30:$N$51,ROW($D$30:$D$51)-29,""),ROW()-92)),"")</f>
        <v/>
      </c>
      <c r="G96" s="154"/>
      <c r="H96" s="154"/>
      <c r="I96" s="154" t="str" cm="1">
        <f t="array" ref="I96">IFERROR(INDEX($D$30:$D$51,SMALL(IF($I$92=$N$30:$N$51,ROW($D$30:$D$51)-29,""),ROW()-92)),"")</f>
        <v/>
      </c>
      <c r="J96" s="154"/>
      <c r="K96" s="154"/>
      <c r="L96" s="154"/>
      <c r="M96" s="154" t="str" cm="1">
        <f t="array" ref="M96">IFERROR(INDEX($D$30:$D$51,SMALL(IF($M$92=$N$30:$N$51,ROW($D$30:$D$51)-29,""),ROW()-92)),"")</f>
        <v/>
      </c>
      <c r="N96" s="154"/>
      <c r="O96" s="154"/>
      <c r="P96" s="154"/>
      <c r="Q96" s="154"/>
      <c r="R96" s="154"/>
      <c r="S96" s="154" t="str" cm="1">
        <f t="array" ref="S96">IFERROR(INDEX($D$30:$D$51,SMALL(IF($S$92=$N$30:$N$51,ROW($D$30:$D$51)-29,""),ROW()-92)),"")</f>
        <v/>
      </c>
      <c r="T96" s="154"/>
      <c r="U96" s="154"/>
      <c r="V96" s="154"/>
      <c r="AG96" s="16">
        <v>71</v>
      </c>
      <c r="AH96" s="16">
        <v>7</v>
      </c>
    </row>
    <row r="97" spans="2:34" ht="22" customHeight="1" thickBot="1" x14ac:dyDescent="0.25">
      <c r="B97" s="155">
        <f>WORKDAY(S92,1)</f>
        <v>48</v>
      </c>
      <c r="C97" s="156"/>
      <c r="D97" s="156"/>
      <c r="E97" s="157"/>
      <c r="F97" s="155">
        <f>WORKDAY(B97,1)</f>
        <v>51</v>
      </c>
      <c r="G97" s="156"/>
      <c r="H97" s="157"/>
      <c r="I97" s="155">
        <f>WORKDAY(F97,1)</f>
        <v>52</v>
      </c>
      <c r="J97" s="156"/>
      <c r="K97" s="156"/>
      <c r="L97" s="157"/>
      <c r="M97" s="155">
        <f>WORKDAY(I97,1)</f>
        <v>53</v>
      </c>
      <c r="N97" s="156"/>
      <c r="O97" s="156"/>
      <c r="P97" s="156"/>
      <c r="Q97" s="156"/>
      <c r="R97" s="157"/>
      <c r="S97" s="155">
        <f>WORKDAY(M97,1)</f>
        <v>54</v>
      </c>
      <c r="T97" s="156"/>
      <c r="U97" s="156"/>
      <c r="V97" s="157"/>
      <c r="AG97" s="16">
        <v>72</v>
      </c>
      <c r="AH97" s="16">
        <v>7</v>
      </c>
    </row>
    <row r="98" spans="2:34" ht="22" customHeight="1" x14ac:dyDescent="0.2">
      <c r="B98" s="154" t="str" cm="1">
        <f t="array" ref="B98">IFERROR(INDEX($D$30:$D$51,SMALL(IF($B$97=$N$30:$N$51,ROW($D$30:$D$51)-29,""),ROW()-97)),"")</f>
        <v/>
      </c>
      <c r="C98" s="154"/>
      <c r="D98" s="154"/>
      <c r="E98" s="154"/>
      <c r="F98" s="154" t="str" cm="1">
        <f t="array" ref="F98">IFERROR(INDEX($D$30:$D$51,SMALL(IF($F$97=$N$30:$N$51,ROW($D$30:$D$51)-29,""),ROW()-97)),"")</f>
        <v/>
      </c>
      <c r="G98" s="154"/>
      <c r="H98" s="154"/>
      <c r="I98" s="154" t="str" cm="1">
        <f t="array" ref="I98">IFERROR(INDEX($D$30:$D$51,SMALL(IF($I$97=$N$30:$N$51,ROW($D$30:$D$51)-29,""),ROW()-97)),"")</f>
        <v/>
      </c>
      <c r="J98" s="154"/>
      <c r="K98" s="154"/>
      <c r="L98" s="154"/>
      <c r="M98" s="154" t="str" cm="1">
        <f t="array" ref="M98">IFERROR(INDEX($D$30:$D$51,SMALL(IF($M$97=$N$30:$N$51,ROW($D$30:$D$51)-29,""),ROW()-97)),"")</f>
        <v/>
      </c>
      <c r="N98" s="154"/>
      <c r="O98" s="154"/>
      <c r="P98" s="154"/>
      <c r="Q98" s="154"/>
      <c r="R98" s="154"/>
      <c r="S98" s="154" t="str" cm="1">
        <f t="array" ref="S98">IFERROR(INDEX($D$30:$D$51,SMALL(IF($S$97=$N$30:$N$51,ROW($D$30:$D$51)-29,""),ROW()-97)),"")</f>
        <v/>
      </c>
      <c r="T98" s="154"/>
      <c r="U98" s="154"/>
      <c r="V98" s="154"/>
      <c r="AG98" s="16">
        <v>73</v>
      </c>
      <c r="AH98" s="16">
        <v>7</v>
      </c>
    </row>
    <row r="99" spans="2:34" ht="22" customHeight="1" x14ac:dyDescent="0.2">
      <c r="B99" s="154" t="str" cm="1">
        <f t="array" ref="B99">IFERROR(INDEX($D$30:$D$51,SMALL(IF($B$97=$N$30:$N$51,ROW($D$30:$D$51)-29,""),ROW()-97)),"")</f>
        <v/>
      </c>
      <c r="C99" s="154"/>
      <c r="D99" s="154"/>
      <c r="E99" s="154"/>
      <c r="F99" s="154" t="str" cm="1">
        <f t="array" ref="F99">IFERROR(INDEX($D$30:$D$51,SMALL(IF($F$97=$N$30:$N$51,ROW($D$30:$D$51)-29,""),ROW()-97)),"")</f>
        <v/>
      </c>
      <c r="G99" s="154"/>
      <c r="H99" s="154"/>
      <c r="I99" s="154" t="str" cm="1">
        <f t="array" ref="I99">IFERROR(INDEX($D$30:$D$51,SMALL(IF($I$97=$N$30:$N$51,ROW($D$30:$D$51)-29,""),ROW()-97)),"")</f>
        <v/>
      </c>
      <c r="J99" s="154"/>
      <c r="K99" s="154"/>
      <c r="L99" s="154"/>
      <c r="M99" s="154" t="str" cm="1">
        <f t="array" ref="M99">IFERROR(INDEX($D$30:$D$51,SMALL(IF($M$97=$N$30:$N$51,ROW($D$30:$D$51)-29,""),ROW()-97)),"")</f>
        <v/>
      </c>
      <c r="N99" s="154"/>
      <c r="O99" s="154"/>
      <c r="P99" s="154"/>
      <c r="Q99" s="154"/>
      <c r="R99" s="154"/>
      <c r="S99" s="154" t="str" cm="1">
        <f t="array" ref="S99">IFERROR(INDEX($D$30:$D$51,SMALL(IF($S$97=$N$30:$N$51,ROW($D$30:$D$51)-29,""),ROW()-97)),"")</f>
        <v/>
      </c>
      <c r="T99" s="154"/>
      <c r="U99" s="154"/>
      <c r="V99" s="154"/>
      <c r="AG99" s="16">
        <v>74</v>
      </c>
      <c r="AH99" s="16">
        <v>7</v>
      </c>
    </row>
    <row r="100" spans="2:34" ht="22" customHeight="1" x14ac:dyDescent="0.2">
      <c r="B100" s="154" t="str" cm="1">
        <f t="array" ref="B100">IFERROR(INDEX($D$30:$D$51,SMALL(IF($B$97=$N$30:$N$51,ROW($D$30:$D$51)-29,""),ROW()-97)),"")</f>
        <v/>
      </c>
      <c r="C100" s="154"/>
      <c r="D100" s="154"/>
      <c r="E100" s="154"/>
      <c r="F100" s="154" t="str" cm="1">
        <f t="array" ref="F100">IFERROR(INDEX($D$30:$D$51,SMALL(IF($F$97=$N$30:$N$51,ROW($D$30:$D$51)-29,""),ROW()-97)),"")</f>
        <v/>
      </c>
      <c r="G100" s="154"/>
      <c r="H100" s="154"/>
      <c r="I100" s="154" t="str" cm="1">
        <f t="array" ref="I100">IFERROR(INDEX($D$30:$D$51,SMALL(IF($I$97=$N$30:$N$51,ROW($D$30:$D$51)-29,""),ROW()-97)),"")</f>
        <v/>
      </c>
      <c r="J100" s="154"/>
      <c r="K100" s="154"/>
      <c r="L100" s="154"/>
      <c r="M100" s="154" t="str" cm="1">
        <f t="array" ref="M100">IFERROR(INDEX($D$30:$D$51,SMALL(IF($M$97=$N$30:$N$51,ROW($D$30:$D$51)-29,""),ROW()-97)),"")</f>
        <v/>
      </c>
      <c r="N100" s="154"/>
      <c r="O100" s="154"/>
      <c r="P100" s="154"/>
      <c r="Q100" s="154"/>
      <c r="R100" s="154"/>
      <c r="S100" s="154" t="str" cm="1">
        <f t="array" ref="S100">IFERROR(INDEX($D$30:$D$51,SMALL(IF($S$97=$N$30:$N$51,ROW($D$30:$D$51)-29,""),ROW()-97)),"")</f>
        <v/>
      </c>
      <c r="T100" s="154"/>
      <c r="U100" s="154"/>
      <c r="V100" s="154"/>
      <c r="AG100" s="16">
        <v>75</v>
      </c>
      <c r="AH100" s="16">
        <v>7</v>
      </c>
    </row>
    <row r="101" spans="2:34" ht="22" customHeight="1" thickBot="1" x14ac:dyDescent="0.25">
      <c r="B101" s="154" t="str" cm="1">
        <f t="array" ref="B101">IFERROR(INDEX($D$30:$D$51,SMALL(IF($B$97=$N$30:$N$51,ROW($D$30:$D$51)-29,""),ROW()-97)),"")</f>
        <v/>
      </c>
      <c r="C101" s="154"/>
      <c r="D101" s="154"/>
      <c r="E101" s="154"/>
      <c r="F101" s="154" t="str" cm="1">
        <f t="array" ref="F101">IFERROR(INDEX($D$30:$D$51,SMALL(IF($F$97=$N$30:$N$51,ROW($D$30:$D$51)-29,""),ROW()-97)),"")</f>
        <v/>
      </c>
      <c r="G101" s="154"/>
      <c r="H101" s="154"/>
      <c r="I101" s="154" t="str" cm="1">
        <f t="array" ref="I101">IFERROR(INDEX($D$30:$D$51,SMALL(IF($I$97=$N$30:$N$51,ROW($D$30:$D$51)-29,""),ROW()-97)),"")</f>
        <v/>
      </c>
      <c r="J101" s="154"/>
      <c r="K101" s="154"/>
      <c r="L101" s="154"/>
      <c r="M101" s="154" t="str" cm="1">
        <f t="array" ref="M101">IFERROR(INDEX($D$30:$D$51,SMALL(IF($M$97=$N$30:$N$51,ROW($D$30:$D$51)-29,""),ROW()-97)),"")</f>
        <v/>
      </c>
      <c r="N101" s="154"/>
      <c r="O101" s="154"/>
      <c r="P101" s="154"/>
      <c r="Q101" s="154"/>
      <c r="R101" s="154"/>
      <c r="S101" s="154" t="str" cm="1">
        <f t="array" ref="S101">IFERROR(INDEX($D$30:$D$51,SMALL(IF($S$97=$N$30:$N$51,ROW($D$30:$D$51)-29,""),ROW()-97)),"")</f>
        <v/>
      </c>
      <c r="T101" s="154"/>
      <c r="U101" s="154"/>
      <c r="V101" s="154"/>
      <c r="AG101" s="16">
        <v>76</v>
      </c>
      <c r="AH101" s="16">
        <v>7</v>
      </c>
    </row>
    <row r="102" spans="2:34" ht="22" customHeight="1" thickBot="1" x14ac:dyDescent="0.25">
      <c r="B102" s="155">
        <f>WORKDAY(S97,1)</f>
        <v>55</v>
      </c>
      <c r="C102" s="156"/>
      <c r="D102" s="156"/>
      <c r="E102" s="157"/>
      <c r="F102" s="155">
        <f>WORKDAY(B102,1)</f>
        <v>58</v>
      </c>
      <c r="G102" s="156"/>
      <c r="H102" s="157"/>
      <c r="I102" s="155">
        <f>WORKDAY(F102,1)</f>
        <v>59</v>
      </c>
      <c r="J102" s="156"/>
      <c r="K102" s="156"/>
      <c r="L102" s="157"/>
      <c r="M102" s="155">
        <f>WORKDAY(I102,1)</f>
        <v>60</v>
      </c>
      <c r="N102" s="156"/>
      <c r="O102" s="156"/>
      <c r="P102" s="156"/>
      <c r="Q102" s="156"/>
      <c r="R102" s="157"/>
      <c r="S102" s="155">
        <f>WORKDAY(M102,1)</f>
        <v>61</v>
      </c>
      <c r="T102" s="156"/>
      <c r="U102" s="156"/>
      <c r="V102" s="157"/>
      <c r="AG102" s="16">
        <v>77</v>
      </c>
      <c r="AH102" s="16">
        <v>7</v>
      </c>
    </row>
    <row r="103" spans="2:34" ht="22" customHeight="1" x14ac:dyDescent="0.2">
      <c r="B103" s="154" t="str" cm="1">
        <f t="array" ref="B103">IFERROR(INDEX($D$30:$D$51,SMALL(IF($B$102=$N$30:$N$51,ROW($D$30:$D$51)-29,""),ROW()-102)),"")</f>
        <v/>
      </c>
      <c r="C103" s="154"/>
      <c r="D103" s="154"/>
      <c r="E103" s="154"/>
      <c r="F103" s="154" t="str" cm="1">
        <f t="array" ref="F103">IFERROR(INDEX($D$30:$D$51,SMALL(IF($F$102=$N$30:$N$51,ROW($D$30:$D$51)-29,""),ROW()-102)),"")</f>
        <v/>
      </c>
      <c r="G103" s="154"/>
      <c r="H103" s="154"/>
      <c r="I103" s="154" t="str" cm="1">
        <f t="array" ref="I103">IFERROR(INDEX($D$30:$D$51,SMALL(IF($I$102=$N$30:$N$51,ROW($D$30:$D$51)-29,""),ROW()-102)),"")</f>
        <v/>
      </c>
      <c r="J103" s="154"/>
      <c r="K103" s="154"/>
      <c r="L103" s="154"/>
      <c r="M103" s="154" t="str" cm="1">
        <f t="array" ref="M103">IFERROR(INDEX($D$30:$D$51,SMALL(IF($M$102=$N$30:$N$51,ROW($D$30:$D$51)-29,""),ROW()-102)),"")</f>
        <v/>
      </c>
      <c r="N103" s="154"/>
      <c r="O103" s="154"/>
      <c r="P103" s="154"/>
      <c r="Q103" s="154"/>
      <c r="R103" s="154"/>
      <c r="S103" s="154" t="str" cm="1">
        <f t="array" ref="S103">IFERROR(INDEX($D$30:$D$51,SMALL(IF($S$102=$N$30:$N$51,ROW($D$30:$D$51)-29,""),ROW()-102)),"")</f>
        <v/>
      </c>
      <c r="T103" s="154"/>
      <c r="U103" s="154"/>
      <c r="V103" s="154"/>
      <c r="AG103" s="16">
        <v>78</v>
      </c>
      <c r="AH103" s="16">
        <v>7</v>
      </c>
    </row>
    <row r="104" spans="2:34" ht="22" customHeight="1" x14ac:dyDescent="0.2">
      <c r="B104" s="154" t="str" cm="1">
        <f t="array" ref="B104">IFERROR(INDEX($D$30:$D$51,SMALL(IF($B$102=$N$30:$N$51,ROW($D$30:$D$51)-29,""),ROW()-102)),"")</f>
        <v/>
      </c>
      <c r="C104" s="154"/>
      <c r="D104" s="154"/>
      <c r="E104" s="154"/>
      <c r="F104" s="154" t="str" cm="1">
        <f t="array" ref="F104">IFERROR(INDEX($D$30:$D$51,SMALL(IF($F$102=$N$30:$N$51,ROW($D$30:$D$51)-29,""),ROW()-102)),"")</f>
        <v/>
      </c>
      <c r="G104" s="154"/>
      <c r="H104" s="154"/>
      <c r="I104" s="154" t="str" cm="1">
        <f t="array" ref="I104">IFERROR(INDEX($D$30:$D$51,SMALL(IF($I$102=$N$30:$N$51,ROW($D$30:$D$51)-29,""),ROW()-102)),"")</f>
        <v/>
      </c>
      <c r="J104" s="154"/>
      <c r="K104" s="154"/>
      <c r="L104" s="154"/>
      <c r="M104" s="154" t="str" cm="1">
        <f t="array" ref="M104">IFERROR(INDEX($D$30:$D$51,SMALL(IF($M$102=$N$30:$N$51,ROW($D$30:$D$51)-29,""),ROW()-102)),"")</f>
        <v/>
      </c>
      <c r="N104" s="154"/>
      <c r="O104" s="154"/>
      <c r="P104" s="154"/>
      <c r="Q104" s="154"/>
      <c r="R104" s="154"/>
      <c r="S104" s="154" t="str" cm="1">
        <f t="array" ref="S104">IFERROR(INDEX($D$30:$D$51,SMALL(IF($S$102=$N$30:$N$51,ROW($D$30:$D$51)-29,""),ROW()-102)),"")</f>
        <v/>
      </c>
      <c r="T104" s="154"/>
      <c r="U104" s="154"/>
      <c r="V104" s="154"/>
      <c r="AG104" s="16">
        <v>79</v>
      </c>
      <c r="AH104" s="16">
        <v>7</v>
      </c>
    </row>
    <row r="105" spans="2:34" ht="22" customHeight="1" x14ac:dyDescent="0.2">
      <c r="B105" s="154" t="str" cm="1">
        <f t="array" ref="B105">IFERROR(INDEX($D$30:$D$51,SMALL(IF($B$102=$N$30:$N$51,ROW($D$30:$D$51)-29,""),ROW()-102)),"")</f>
        <v/>
      </c>
      <c r="C105" s="154"/>
      <c r="D105" s="154"/>
      <c r="E105" s="154"/>
      <c r="F105" s="154" t="str" cm="1">
        <f t="array" ref="F105">IFERROR(INDEX($D$30:$D$51,SMALL(IF($F$102=$N$30:$N$51,ROW($D$30:$D$51)-29,""),ROW()-102)),"")</f>
        <v/>
      </c>
      <c r="G105" s="154"/>
      <c r="H105" s="154"/>
      <c r="I105" s="154" t="str" cm="1">
        <f t="array" ref="I105">IFERROR(INDEX($D$30:$D$51,SMALL(IF($I$102=$N$30:$N$51,ROW($D$30:$D$51)-29,""),ROW()-102)),"")</f>
        <v/>
      </c>
      <c r="J105" s="154"/>
      <c r="K105" s="154"/>
      <c r="L105" s="154"/>
      <c r="M105" s="154" t="str" cm="1">
        <f t="array" ref="M105">IFERROR(INDEX($D$30:$D$51,SMALL(IF($M$102=$N$30:$N$51,ROW($D$30:$D$51)-29,""),ROW()-102)),"")</f>
        <v/>
      </c>
      <c r="N105" s="154"/>
      <c r="O105" s="154"/>
      <c r="P105" s="154"/>
      <c r="Q105" s="154"/>
      <c r="R105" s="154"/>
      <c r="S105" s="154" t="str" cm="1">
        <f t="array" ref="S105">IFERROR(INDEX($D$30:$D$51,SMALL(IF($S$102=$N$30:$N$51,ROW($D$30:$D$51)-29,""),ROW()-102)),"")</f>
        <v/>
      </c>
      <c r="T105" s="154"/>
      <c r="U105" s="154"/>
      <c r="V105" s="154"/>
      <c r="AG105" s="16">
        <v>80</v>
      </c>
      <c r="AH105" s="16">
        <v>8</v>
      </c>
    </row>
    <row r="106" spans="2:34" ht="22" customHeight="1" thickBot="1" x14ac:dyDescent="0.25">
      <c r="B106" s="154" t="str" cm="1">
        <f t="array" ref="B106">IFERROR(INDEX($D$30:$D$51,SMALL(IF($B$102=$N$30:$N$51,ROW($D$30:$D$51)-29,""),ROW()-102)),"")</f>
        <v/>
      </c>
      <c r="C106" s="154"/>
      <c r="D106" s="154"/>
      <c r="E106" s="154"/>
      <c r="F106" s="154" t="str" cm="1">
        <f t="array" ref="F106">IFERROR(INDEX($D$30:$D$51,SMALL(IF($F$102=$N$30:$N$51,ROW($D$30:$D$51)-29,""),ROW()-102)),"")</f>
        <v/>
      </c>
      <c r="G106" s="154"/>
      <c r="H106" s="154"/>
      <c r="I106" s="154" t="str" cm="1">
        <f t="array" ref="I106">IFERROR(INDEX($D$30:$D$51,SMALL(IF($I$102=$N$30:$N$51,ROW($D$30:$D$51)-29,""),ROW()-102)),"")</f>
        <v/>
      </c>
      <c r="J106" s="154"/>
      <c r="K106" s="154"/>
      <c r="L106" s="154"/>
      <c r="M106" s="154" t="str" cm="1">
        <f t="array" ref="M106">IFERROR(INDEX($D$30:$D$51,SMALL(IF($M$102=$N$30:$N$51,ROW($D$30:$D$51)-29,""),ROW()-102)),"")</f>
        <v/>
      </c>
      <c r="N106" s="154"/>
      <c r="O106" s="154"/>
      <c r="P106" s="154"/>
      <c r="Q106" s="154"/>
      <c r="R106" s="154"/>
      <c r="S106" s="154" t="str" cm="1">
        <f t="array" ref="S106">IFERROR(INDEX($D$30:$D$51,SMALL(IF($S$102=$N$30:$N$51,ROW($D$30:$D$51)-29,""),ROW()-102)),"")</f>
        <v/>
      </c>
      <c r="T106" s="154"/>
      <c r="U106" s="154"/>
      <c r="V106" s="154"/>
      <c r="AG106" s="16">
        <v>81</v>
      </c>
      <c r="AH106" s="16">
        <v>8</v>
      </c>
    </row>
    <row r="107" spans="2:34" ht="22" customHeight="1" thickBot="1" x14ac:dyDescent="0.25">
      <c r="B107" s="155">
        <f>WORKDAY(S102,1)</f>
        <v>62</v>
      </c>
      <c r="C107" s="156"/>
      <c r="D107" s="156"/>
      <c r="E107" s="157"/>
      <c r="F107" s="155">
        <f>WORKDAY(B107,1)</f>
        <v>65</v>
      </c>
      <c r="G107" s="156"/>
      <c r="H107" s="157"/>
      <c r="I107" s="155">
        <f>WORKDAY(F107,1)</f>
        <v>66</v>
      </c>
      <c r="J107" s="156"/>
      <c r="K107" s="156"/>
      <c r="L107" s="157"/>
      <c r="M107" s="155">
        <f>WORKDAY(I107,1)</f>
        <v>67</v>
      </c>
      <c r="N107" s="156"/>
      <c r="O107" s="156"/>
      <c r="P107" s="156"/>
      <c r="Q107" s="156"/>
      <c r="R107" s="157"/>
      <c r="S107" s="155">
        <f>WORKDAY(M107,1)</f>
        <v>68</v>
      </c>
      <c r="T107" s="156"/>
      <c r="U107" s="156"/>
      <c r="V107" s="157"/>
      <c r="AG107" s="16">
        <v>82</v>
      </c>
      <c r="AH107" s="16">
        <v>8</v>
      </c>
    </row>
    <row r="108" spans="2:34" ht="22" customHeight="1" x14ac:dyDescent="0.2">
      <c r="B108" s="154" t="str" cm="1">
        <f t="array" ref="B108">IFERROR(INDEX($D$30:$D$51,SMALL(IF($B$107=$N$30:$N$51,ROW($D$30:$D$51)-29,""),ROW()-107)),"")</f>
        <v/>
      </c>
      <c r="C108" s="154"/>
      <c r="D108" s="154"/>
      <c r="E108" s="154"/>
      <c r="F108" s="154" t="str" cm="1">
        <f t="array" ref="F108">IFERROR(INDEX($D$30:$D$51,SMALL(IF($F$107=$N$30:$N$51,ROW($D$30:$D$51)-29,""),ROW()-107)),"")</f>
        <v/>
      </c>
      <c r="G108" s="154"/>
      <c r="H108" s="154"/>
      <c r="I108" s="154" t="str" cm="1">
        <f t="array" ref="I108">IFERROR(INDEX($D$30:$D$51,SMALL(IF($I$107=$N$30:$N$51,ROW($D$30:$D$51)-29,""),ROW()-107)),"")</f>
        <v/>
      </c>
      <c r="J108" s="154"/>
      <c r="K108" s="154"/>
      <c r="L108" s="154"/>
      <c r="M108" s="154" t="str" cm="1">
        <f t="array" ref="M108">IFERROR(INDEX($D$30:$D$51,SMALL(IF($M$107=$N$30:$N$51,ROW($D$30:$D$51)-29,""),ROW()-107)),"")</f>
        <v/>
      </c>
      <c r="N108" s="154"/>
      <c r="O108" s="154"/>
      <c r="P108" s="154"/>
      <c r="Q108" s="154"/>
      <c r="R108" s="154"/>
      <c r="S108" s="154" t="str" cm="1">
        <f t="array" ref="S108">IFERROR(INDEX($D$30:$D$51,SMALL(IF($S$107=$N$30:$N$51,ROW($D$30:$D$51)-29,""),ROW()-107)),"")</f>
        <v/>
      </c>
      <c r="T108" s="154"/>
      <c r="U108" s="154"/>
      <c r="V108" s="154"/>
      <c r="AG108" s="16">
        <v>83</v>
      </c>
      <c r="AH108" s="16">
        <v>8</v>
      </c>
    </row>
    <row r="109" spans="2:34" ht="22" customHeight="1" x14ac:dyDescent="0.2">
      <c r="B109" s="154" t="str" cm="1">
        <f t="array" ref="B109">IFERROR(INDEX($D$30:$D$51,SMALL(IF($B$107=$N$30:$N$51,ROW($D$30:$D$51)-29,""),ROW()-107)),"")</f>
        <v/>
      </c>
      <c r="C109" s="154"/>
      <c r="D109" s="154"/>
      <c r="E109" s="154"/>
      <c r="F109" s="154" t="str" cm="1">
        <f t="array" ref="F109">IFERROR(INDEX($D$30:$D$51,SMALL(IF($F$107=$N$30:$N$51,ROW($D$30:$D$51)-29,""),ROW()-107)),"")</f>
        <v/>
      </c>
      <c r="G109" s="154"/>
      <c r="H109" s="154"/>
      <c r="I109" s="154" t="str" cm="1">
        <f t="array" ref="I109">IFERROR(INDEX($D$30:$D$51,SMALL(IF($I$107=$N$30:$N$51,ROW($D$30:$D$51)-29,""),ROW()-107)),"")</f>
        <v/>
      </c>
      <c r="J109" s="154"/>
      <c r="K109" s="154"/>
      <c r="L109" s="154"/>
      <c r="M109" s="154" t="str" cm="1">
        <f t="array" ref="M109">IFERROR(INDEX($D$30:$D$51,SMALL(IF($M$107=$N$30:$N$51,ROW($D$30:$D$51)-29,""),ROW()-107)),"")</f>
        <v/>
      </c>
      <c r="N109" s="154"/>
      <c r="O109" s="154"/>
      <c r="P109" s="154"/>
      <c r="Q109" s="154"/>
      <c r="R109" s="154"/>
      <c r="S109" s="154" t="str" cm="1">
        <f t="array" ref="S109">IFERROR(INDEX($D$30:$D$51,SMALL(IF($S$107=$N$30:$N$51,ROW($D$30:$D$51)-29,""),ROW()-107)),"")</f>
        <v/>
      </c>
      <c r="T109" s="154"/>
      <c r="U109" s="154"/>
      <c r="V109" s="154"/>
      <c r="AG109" s="16">
        <v>84</v>
      </c>
      <c r="AH109" s="16">
        <v>8</v>
      </c>
    </row>
    <row r="110" spans="2:34" ht="22" customHeight="1" x14ac:dyDescent="0.2">
      <c r="B110" s="154" t="str" cm="1">
        <f t="array" ref="B110">IFERROR(INDEX($D$30:$D$51,SMALL(IF($B$107=$N$30:$N$51,ROW($D$30:$D$51)-29,""),ROW()-107)),"")</f>
        <v/>
      </c>
      <c r="C110" s="154"/>
      <c r="D110" s="154"/>
      <c r="E110" s="154"/>
      <c r="F110" s="154" t="str" cm="1">
        <f t="array" ref="F110">IFERROR(INDEX($D$30:$D$51,SMALL(IF($F$107=$N$30:$N$51,ROW($D$30:$D$51)-29,""),ROW()-107)),"")</f>
        <v/>
      </c>
      <c r="G110" s="154"/>
      <c r="H110" s="154"/>
      <c r="I110" s="154" t="str" cm="1">
        <f t="array" ref="I110">IFERROR(INDEX($D$30:$D$51,SMALL(IF($I$107=$N$30:$N$51,ROW($D$30:$D$51)-29,""),ROW()-107)),"")</f>
        <v/>
      </c>
      <c r="J110" s="154"/>
      <c r="K110" s="154"/>
      <c r="L110" s="154"/>
      <c r="M110" s="154" t="str" cm="1">
        <f t="array" ref="M110">IFERROR(INDEX($D$30:$D$51,SMALL(IF($M$107=$N$30:$N$51,ROW($D$30:$D$51)-29,""),ROW()-107)),"")</f>
        <v/>
      </c>
      <c r="N110" s="154"/>
      <c r="O110" s="154"/>
      <c r="P110" s="154"/>
      <c r="Q110" s="154"/>
      <c r="R110" s="154"/>
      <c r="S110" s="154" t="str" cm="1">
        <f t="array" ref="S110">IFERROR(INDEX($D$30:$D$51,SMALL(IF($S$107=$N$30:$N$51,ROW($D$30:$D$51)-29,""),ROW()-107)),"")</f>
        <v/>
      </c>
      <c r="T110" s="154"/>
      <c r="U110" s="154"/>
      <c r="V110" s="154"/>
      <c r="AG110" s="16">
        <v>85</v>
      </c>
      <c r="AH110" s="16">
        <v>8</v>
      </c>
    </row>
    <row r="111" spans="2:34" ht="22" customHeight="1" thickBot="1" x14ac:dyDescent="0.25">
      <c r="B111" s="154" t="str" cm="1">
        <f t="array" ref="B111">IFERROR(INDEX($D$30:$D$51,SMALL(IF($B$107=$N$30:$N$51,ROW($D$30:$D$51)-29,""),ROW()-107)),"")</f>
        <v/>
      </c>
      <c r="C111" s="154"/>
      <c r="D111" s="154"/>
      <c r="E111" s="154"/>
      <c r="F111" s="154" t="str" cm="1">
        <f t="array" ref="F111">IFERROR(INDEX($D$30:$D$51,SMALL(IF($F$107=$N$30:$N$51,ROW($D$30:$D$51)-29,""),ROW()-107)),"")</f>
        <v/>
      </c>
      <c r="G111" s="154"/>
      <c r="H111" s="154"/>
      <c r="I111" s="154" t="str" cm="1">
        <f t="array" ref="I111">IFERROR(INDEX($D$30:$D$51,SMALL(IF($I$107=$N$30:$N$51,ROW($D$30:$D$51)-29,""),ROW()-107)),"")</f>
        <v/>
      </c>
      <c r="J111" s="154"/>
      <c r="K111" s="154"/>
      <c r="L111" s="154"/>
      <c r="M111" s="154" t="str" cm="1">
        <f t="array" ref="M111">IFERROR(INDEX($D$30:$D$51,SMALL(IF($M$107=$N$30:$N$51,ROW($D$30:$D$51)-29,""),ROW()-107)),"")</f>
        <v/>
      </c>
      <c r="N111" s="154"/>
      <c r="O111" s="154"/>
      <c r="P111" s="154"/>
      <c r="Q111" s="154"/>
      <c r="R111" s="154"/>
      <c r="S111" s="154" t="str" cm="1">
        <f t="array" ref="S111">IFERROR(INDEX($D$30:$D$51,SMALL(IF($S$107=$N$30:$N$51,ROW($D$30:$D$51)-29,""),ROW()-107)),"")</f>
        <v/>
      </c>
      <c r="T111" s="154"/>
      <c r="U111" s="154"/>
      <c r="V111" s="154"/>
      <c r="AG111" s="16">
        <v>86</v>
      </c>
      <c r="AH111" s="16">
        <v>8</v>
      </c>
    </row>
    <row r="112" spans="2:34" ht="22" customHeight="1" thickBot="1" x14ac:dyDescent="0.25">
      <c r="B112" s="155">
        <f>WORKDAY(S107,1)</f>
        <v>69</v>
      </c>
      <c r="C112" s="156"/>
      <c r="D112" s="156"/>
      <c r="E112" s="157"/>
      <c r="F112" s="155">
        <f>WORKDAY(B112,1)</f>
        <v>72</v>
      </c>
      <c r="G112" s="156"/>
      <c r="H112" s="157"/>
      <c r="I112" s="155">
        <f>WORKDAY(F112,1)</f>
        <v>73</v>
      </c>
      <c r="J112" s="156"/>
      <c r="K112" s="156"/>
      <c r="L112" s="157"/>
      <c r="M112" s="155">
        <f>WORKDAY(I112,1)</f>
        <v>74</v>
      </c>
      <c r="N112" s="156"/>
      <c r="O112" s="156"/>
      <c r="P112" s="156"/>
      <c r="Q112" s="156"/>
      <c r="R112" s="157"/>
      <c r="S112" s="155">
        <f>WORKDAY(M112,1)</f>
        <v>75</v>
      </c>
      <c r="T112" s="156"/>
      <c r="U112" s="156"/>
      <c r="V112" s="157"/>
      <c r="AG112" s="16">
        <v>87</v>
      </c>
      <c r="AH112" s="16">
        <v>8</v>
      </c>
    </row>
    <row r="113" spans="2:34" ht="22" customHeight="1" x14ac:dyDescent="0.2">
      <c r="B113" s="154" t="str" cm="1">
        <f t="array" ref="B113">IFERROR(INDEX($D$30:$D$51,SMALL(IF($B$112=$N$30:$N$51,ROW($D$30:$D$51)-29,""),ROW()-112)),"")</f>
        <v/>
      </c>
      <c r="C113" s="154"/>
      <c r="D113" s="154"/>
      <c r="E113" s="154"/>
      <c r="F113" s="154" t="str" cm="1">
        <f t="array" ref="F113">IFERROR(INDEX($D$30:$D$51,SMALL(IF($F$112=$N$30:$N$51,ROW($D$30:$D$51)-29,""),ROW()-112)),"")</f>
        <v/>
      </c>
      <c r="G113" s="154"/>
      <c r="H113" s="154"/>
      <c r="I113" s="154" t="str" cm="1">
        <f t="array" ref="I113">IFERROR(INDEX($D$30:$D$51,SMALL(IF($I$112=$N$30:$N$51,ROW($D$30:$D$51)-29,""),ROW()-112)),"")</f>
        <v/>
      </c>
      <c r="J113" s="154"/>
      <c r="K113" s="154"/>
      <c r="L113" s="154"/>
      <c r="M113" s="154" t="str" cm="1">
        <f t="array" ref="M113">IFERROR(INDEX($D$30:$D$51,SMALL(IF($M$112=$N$30:$N$51,ROW($D$30:$D$51)-29,""),ROW()-112)),"")</f>
        <v/>
      </c>
      <c r="N113" s="154"/>
      <c r="O113" s="154"/>
      <c r="P113" s="154"/>
      <c r="Q113" s="154"/>
      <c r="R113" s="154"/>
      <c r="S113" s="154" t="str" cm="1">
        <f t="array" ref="S113">IFERROR(INDEX($D$30:$D$51,SMALL(IF($S$112=$N$30:$N$51,ROW($D$30:$D$51)-29,""),ROW()-112)),"")</f>
        <v/>
      </c>
      <c r="T113" s="154"/>
      <c r="U113" s="154"/>
      <c r="V113" s="154"/>
      <c r="AG113" s="16">
        <v>88</v>
      </c>
      <c r="AH113" s="16">
        <v>8</v>
      </c>
    </row>
    <row r="114" spans="2:34" ht="22" customHeight="1" x14ac:dyDescent="0.2">
      <c r="B114" s="154" t="str" cm="1">
        <f t="array" ref="B114">IFERROR(INDEX($D$30:$D$51,SMALL(IF($B$112=$N$30:$N$51,ROW($D$30:$D$51)-29,""),ROW()-112)),"")</f>
        <v/>
      </c>
      <c r="C114" s="154"/>
      <c r="D114" s="154"/>
      <c r="E114" s="154"/>
      <c r="F114" s="154" t="str" cm="1">
        <f t="array" ref="F114">IFERROR(INDEX($D$30:$D$51,SMALL(IF($F$112=$N$30:$N$51,ROW($D$30:$D$51)-29,""),ROW()-112)),"")</f>
        <v/>
      </c>
      <c r="G114" s="154"/>
      <c r="H114" s="154"/>
      <c r="I114" s="154" t="str" cm="1">
        <f t="array" ref="I114">IFERROR(INDEX($D$30:$D$51,SMALL(IF($I$112=$N$30:$N$51,ROW($D$30:$D$51)-29,""),ROW()-112)),"")</f>
        <v/>
      </c>
      <c r="J114" s="154"/>
      <c r="K114" s="154"/>
      <c r="L114" s="154"/>
      <c r="M114" s="154" t="str" cm="1">
        <f t="array" ref="M114">IFERROR(INDEX($D$30:$D$51,SMALL(IF($M$112=$N$30:$N$51,ROW($D$30:$D$51)-29,""),ROW()-112)),"")</f>
        <v/>
      </c>
      <c r="N114" s="154"/>
      <c r="O114" s="154"/>
      <c r="P114" s="154"/>
      <c r="Q114" s="154"/>
      <c r="R114" s="154"/>
      <c r="S114" s="154" t="str" cm="1">
        <f t="array" ref="S114">IFERROR(INDEX($D$30:$D$51,SMALL(IF($S$112=$N$30:$N$51,ROW($D$30:$D$51)-29,""),ROW()-112)),"")</f>
        <v/>
      </c>
      <c r="T114" s="154"/>
      <c r="U114" s="154"/>
      <c r="V114" s="154"/>
      <c r="AG114" s="16">
        <v>89</v>
      </c>
      <c r="AH114" s="16">
        <v>8</v>
      </c>
    </row>
    <row r="115" spans="2:34" ht="22" customHeight="1" x14ac:dyDescent="0.2">
      <c r="B115" s="154" t="str" cm="1">
        <f t="array" ref="B115">IFERROR(INDEX($D$30:$D$51,SMALL(IF($B$112=$N$30:$N$51,ROW($D$30:$D$51)-29,""),ROW()-112)),"")</f>
        <v/>
      </c>
      <c r="C115" s="154"/>
      <c r="D115" s="154"/>
      <c r="E115" s="154"/>
      <c r="F115" s="154" t="str" cm="1">
        <f t="array" ref="F115">IFERROR(INDEX($D$30:$D$51,SMALL(IF($F$112=$N$30:$N$51,ROW($D$30:$D$51)-29,""),ROW()-112)),"")</f>
        <v/>
      </c>
      <c r="G115" s="154"/>
      <c r="H115" s="154"/>
      <c r="I115" s="154" t="str" cm="1">
        <f t="array" ref="I115">IFERROR(INDEX($D$30:$D$51,SMALL(IF($I$112=$N$30:$N$51,ROW($D$30:$D$51)-29,""),ROW()-112)),"")</f>
        <v/>
      </c>
      <c r="J115" s="154"/>
      <c r="K115" s="154"/>
      <c r="L115" s="154"/>
      <c r="M115" s="154" t="str" cm="1">
        <f t="array" ref="M115">IFERROR(INDEX($D$30:$D$51,SMALL(IF($M$112=$N$30:$N$51,ROW($D$30:$D$51)-29,""),ROW()-112)),"")</f>
        <v/>
      </c>
      <c r="N115" s="154"/>
      <c r="O115" s="154"/>
      <c r="P115" s="154"/>
      <c r="Q115" s="154"/>
      <c r="R115" s="154"/>
      <c r="S115" s="154" t="str" cm="1">
        <f t="array" ref="S115">IFERROR(INDEX($D$30:$D$51,SMALL(IF($S$112=$N$30:$N$51,ROW($D$30:$D$51)-29,""),ROW()-112)),"")</f>
        <v/>
      </c>
      <c r="T115" s="154"/>
      <c r="U115" s="154"/>
      <c r="V115" s="154"/>
      <c r="AG115" s="16">
        <v>90</v>
      </c>
      <c r="AH115" s="16">
        <v>9</v>
      </c>
    </row>
    <row r="116" spans="2:34" ht="22" customHeight="1" thickBot="1" x14ac:dyDescent="0.25">
      <c r="B116" s="154" t="str" cm="1">
        <f t="array" ref="B116">IFERROR(INDEX($D$30:$D$51,SMALL(IF($B$112=$N$30:$N$51,ROW($D$30:$D$51)-29,""),ROW()-112)),"")</f>
        <v/>
      </c>
      <c r="C116" s="154"/>
      <c r="D116" s="154"/>
      <c r="E116" s="154"/>
      <c r="F116" s="154" t="str" cm="1">
        <f t="array" ref="F116">IFERROR(INDEX($D$30:$D$51,SMALL(IF($F$112=$N$30:$N$51,ROW($D$30:$D$51)-29,""),ROW()-112)),"")</f>
        <v/>
      </c>
      <c r="G116" s="154"/>
      <c r="H116" s="154"/>
      <c r="I116" s="154" t="str" cm="1">
        <f t="array" ref="I116">IFERROR(INDEX($D$30:$D$51,SMALL(IF($I$112=$N$30:$N$51,ROW($D$30:$D$51)-29,""),ROW()-112)),"")</f>
        <v/>
      </c>
      <c r="J116" s="154"/>
      <c r="K116" s="154"/>
      <c r="L116" s="154"/>
      <c r="M116" s="154" t="str" cm="1">
        <f t="array" ref="M116">IFERROR(INDEX($D$30:$D$51,SMALL(IF($M$112=$N$30:$N$51,ROW($D$30:$D$51)-29,""),ROW()-112)),"")</f>
        <v/>
      </c>
      <c r="N116" s="154"/>
      <c r="O116" s="154"/>
      <c r="P116" s="154"/>
      <c r="Q116" s="154"/>
      <c r="R116" s="154"/>
      <c r="S116" s="154" t="str" cm="1">
        <f t="array" ref="S116">IFERROR(INDEX($D$30:$D$51,SMALL(IF($S$112=$N$30:$N$51,ROW($D$30:$D$51)-29,""),ROW()-112)),"")</f>
        <v/>
      </c>
      <c r="T116" s="154"/>
      <c r="U116" s="154"/>
      <c r="V116" s="154"/>
      <c r="AG116" s="16">
        <v>91</v>
      </c>
      <c r="AH116" s="16">
        <v>9</v>
      </c>
    </row>
    <row r="117" spans="2:34" ht="22" customHeight="1" thickBot="1" x14ac:dyDescent="0.25">
      <c r="B117" s="155">
        <f>WORKDAY(S112,1)</f>
        <v>76</v>
      </c>
      <c r="C117" s="156"/>
      <c r="D117" s="156"/>
      <c r="E117" s="157"/>
      <c r="F117" s="155">
        <f>WORKDAY(B117,1)</f>
        <v>79</v>
      </c>
      <c r="G117" s="156"/>
      <c r="H117" s="157"/>
      <c r="I117" s="155">
        <f>WORKDAY(F117,1)</f>
        <v>80</v>
      </c>
      <c r="J117" s="156"/>
      <c r="K117" s="156"/>
      <c r="L117" s="157"/>
      <c r="M117" s="155">
        <f>WORKDAY(I117,1)</f>
        <v>81</v>
      </c>
      <c r="N117" s="156"/>
      <c r="O117" s="156"/>
      <c r="P117" s="156"/>
      <c r="Q117" s="156"/>
      <c r="R117" s="157"/>
      <c r="S117" s="155">
        <f>WORKDAY(M117,1)</f>
        <v>82</v>
      </c>
      <c r="T117" s="156"/>
      <c r="U117" s="156"/>
      <c r="V117" s="157"/>
      <c r="AG117" s="16">
        <v>92</v>
      </c>
      <c r="AH117" s="16">
        <v>9</v>
      </c>
    </row>
    <row r="118" spans="2:34" ht="22" customHeight="1" x14ac:dyDescent="0.2">
      <c r="B118" s="154" t="str" cm="1">
        <f t="array" ref="B118">IFERROR(INDEX($D$30:$D$51,SMALL(IF($B$117=$N$30:$N$51,ROW($D$30:$D$51)-29,""),ROW()-117)),"")</f>
        <v/>
      </c>
      <c r="C118" s="154"/>
      <c r="D118" s="154"/>
      <c r="E118" s="154"/>
      <c r="F118" s="154" t="str" cm="1">
        <f t="array" ref="F118">IFERROR(INDEX($D$30:$D$51,SMALL(IF($F$117=$N$30:$N$51,ROW($D$30:$D$51)-29,""),ROW()-117)),"")</f>
        <v/>
      </c>
      <c r="G118" s="154"/>
      <c r="H118" s="154"/>
      <c r="I118" s="154" t="str" cm="1">
        <f t="array" ref="I118">IFERROR(INDEX($D$30:$D$51,SMALL(IF($I$117=$N$30:$N$51,ROW($D$30:$D$51)-29,""),ROW()-117)),"")</f>
        <v/>
      </c>
      <c r="J118" s="154"/>
      <c r="K118" s="154"/>
      <c r="L118" s="154"/>
      <c r="M118" s="154" t="str" cm="1">
        <f t="array" ref="M118">IFERROR(INDEX($D$30:$D$51,SMALL(IF($M$117=$N$30:$N$51,ROW($D$30:$D$51)-29,""),ROW()-117)),"")</f>
        <v/>
      </c>
      <c r="N118" s="154"/>
      <c r="O118" s="154"/>
      <c r="P118" s="154"/>
      <c r="Q118" s="154"/>
      <c r="R118" s="154"/>
      <c r="S118" s="154" t="str" cm="1">
        <f t="array" ref="S118">IFERROR(INDEX($D$30:$D$51,SMALL(IF($S$117=$N$30:$N$51,ROW($D$30:$D$51)-29,""),ROW()-117)),"")</f>
        <v/>
      </c>
      <c r="T118" s="154"/>
      <c r="U118" s="154"/>
      <c r="V118" s="154"/>
      <c r="AG118" s="16">
        <v>93</v>
      </c>
      <c r="AH118" s="16">
        <v>9</v>
      </c>
    </row>
    <row r="119" spans="2:34" ht="22" customHeight="1" x14ac:dyDescent="0.2">
      <c r="B119" s="154" t="str" cm="1">
        <f t="array" ref="B119">IFERROR(INDEX($D$30:$D$51,SMALL(IF($B$117=$N$30:$N$51,ROW($D$30:$D$51)-29,""),ROW()-117)),"")</f>
        <v/>
      </c>
      <c r="C119" s="154"/>
      <c r="D119" s="154"/>
      <c r="E119" s="154"/>
      <c r="F119" s="154" t="str" cm="1">
        <f t="array" ref="F119">IFERROR(INDEX($D$30:$D$51,SMALL(IF($F$117=$N$30:$N$51,ROW($D$30:$D$51)-29,""),ROW()-117)),"")</f>
        <v/>
      </c>
      <c r="G119" s="154"/>
      <c r="H119" s="154"/>
      <c r="I119" s="154" t="str" cm="1">
        <f t="array" ref="I119">IFERROR(INDEX($D$30:$D$51,SMALL(IF($I$117=$N$30:$N$51,ROW($D$30:$D$51)-29,""),ROW()-117)),"")</f>
        <v/>
      </c>
      <c r="J119" s="154"/>
      <c r="K119" s="154"/>
      <c r="L119" s="154"/>
      <c r="M119" s="154" t="str" cm="1">
        <f t="array" ref="M119">IFERROR(INDEX($D$30:$D$51,SMALL(IF($M$117=$N$30:$N$51,ROW($D$30:$D$51)-29,""),ROW()-117)),"")</f>
        <v/>
      </c>
      <c r="N119" s="154"/>
      <c r="O119" s="154"/>
      <c r="P119" s="154"/>
      <c r="Q119" s="154"/>
      <c r="R119" s="154"/>
      <c r="S119" s="154" t="str" cm="1">
        <f t="array" ref="S119">IFERROR(INDEX($D$30:$D$51,SMALL(IF($S$117=$N$30:$N$51,ROW($D$30:$D$51)-29,""),ROW()-117)),"")</f>
        <v/>
      </c>
      <c r="T119" s="154"/>
      <c r="U119" s="154"/>
      <c r="V119" s="154"/>
      <c r="AG119" s="16">
        <v>94</v>
      </c>
      <c r="AH119" s="16">
        <v>9</v>
      </c>
    </row>
    <row r="120" spans="2:34" ht="22" customHeight="1" x14ac:dyDescent="0.2">
      <c r="B120" s="154" t="str" cm="1">
        <f t="array" ref="B120">IFERROR(INDEX($D$30:$D$51,SMALL(IF($B$117=$N$30:$N$51,ROW($D$30:$D$51)-29,""),ROW()-117)),"")</f>
        <v/>
      </c>
      <c r="C120" s="154"/>
      <c r="D120" s="154"/>
      <c r="E120" s="154"/>
      <c r="F120" s="154" t="str" cm="1">
        <f t="array" ref="F120">IFERROR(INDEX($D$30:$D$51,SMALL(IF($F$117=$N$30:$N$51,ROW($D$30:$D$51)-29,""),ROW()-117)),"")</f>
        <v/>
      </c>
      <c r="G120" s="154"/>
      <c r="H120" s="154"/>
      <c r="I120" s="154" t="str" cm="1">
        <f t="array" ref="I120">IFERROR(INDEX($D$30:$D$51,SMALL(IF($I$117=$N$30:$N$51,ROW($D$30:$D$51)-29,""),ROW()-117)),"")</f>
        <v/>
      </c>
      <c r="J120" s="154"/>
      <c r="K120" s="154"/>
      <c r="L120" s="154"/>
      <c r="M120" s="154" t="str" cm="1">
        <f t="array" ref="M120">IFERROR(INDEX($D$30:$D$51,SMALL(IF($M$117=$N$30:$N$51,ROW($D$30:$D$51)-29,""),ROW()-117)),"")</f>
        <v/>
      </c>
      <c r="N120" s="154"/>
      <c r="O120" s="154"/>
      <c r="P120" s="154"/>
      <c r="Q120" s="154"/>
      <c r="R120" s="154"/>
      <c r="S120" s="154" t="str" cm="1">
        <f t="array" ref="S120">IFERROR(INDEX($D$30:$D$51,SMALL(IF($S$117=$N$30:$N$51,ROW($D$30:$D$51)-29,""),ROW()-117)),"")</f>
        <v/>
      </c>
      <c r="T120" s="154"/>
      <c r="U120" s="154"/>
      <c r="V120" s="154"/>
      <c r="AG120" s="16">
        <v>95</v>
      </c>
      <c r="AH120" s="16">
        <v>9</v>
      </c>
    </row>
    <row r="121" spans="2:34" ht="22" customHeight="1" thickBot="1" x14ac:dyDescent="0.25">
      <c r="B121" s="154" t="str" cm="1">
        <f t="array" ref="B121">IFERROR(INDEX($D$30:$D$51,SMALL(IF($B$117=$N$30:$N$51,ROW($D$30:$D$51)-29,""),ROW()-117)),"")</f>
        <v/>
      </c>
      <c r="C121" s="154"/>
      <c r="D121" s="154"/>
      <c r="E121" s="154"/>
      <c r="F121" s="154" t="str" cm="1">
        <f t="array" ref="F121">IFERROR(INDEX($D$30:$D$51,SMALL(IF($F$117=$N$30:$N$51,ROW($D$30:$D$51)-29,""),ROW()-117)),"")</f>
        <v/>
      </c>
      <c r="G121" s="154"/>
      <c r="H121" s="154"/>
      <c r="I121" s="154" t="str" cm="1">
        <f t="array" ref="I121">IFERROR(INDEX($D$30:$D$51,SMALL(IF($I$117=$N$30:$N$51,ROW($D$30:$D$51)-29,""),ROW()-117)),"")</f>
        <v/>
      </c>
      <c r="J121" s="154"/>
      <c r="K121" s="154"/>
      <c r="L121" s="154"/>
      <c r="M121" s="154" t="str" cm="1">
        <f t="array" ref="M121">IFERROR(INDEX($D$30:$D$51,SMALL(IF($M$117=$N$30:$N$51,ROW($D$30:$D$51)-29,""),ROW()-117)),"")</f>
        <v/>
      </c>
      <c r="N121" s="154"/>
      <c r="O121" s="154"/>
      <c r="P121" s="154"/>
      <c r="Q121" s="154"/>
      <c r="R121" s="154"/>
      <c r="S121" s="154" t="str" cm="1">
        <f t="array" ref="S121">IFERROR(INDEX($D$30:$D$51,SMALL(IF($S$117=$N$30:$N$51,ROW($D$30:$D$51)-29,""),ROW()-117)),"")</f>
        <v/>
      </c>
      <c r="T121" s="154"/>
      <c r="U121" s="154"/>
      <c r="V121" s="154"/>
      <c r="AG121" s="16">
        <v>96</v>
      </c>
      <c r="AH121" s="16">
        <v>9</v>
      </c>
    </row>
    <row r="122" spans="2:34" ht="22" customHeight="1" thickBot="1" x14ac:dyDescent="0.25">
      <c r="B122" s="155">
        <f>WORKDAY(S117,1)</f>
        <v>83</v>
      </c>
      <c r="C122" s="156"/>
      <c r="D122" s="156"/>
      <c r="E122" s="157"/>
      <c r="F122" s="155">
        <f>WORKDAY(B122,1)</f>
        <v>86</v>
      </c>
      <c r="G122" s="156"/>
      <c r="H122" s="157"/>
      <c r="I122" s="155">
        <f>WORKDAY(F122,1)</f>
        <v>87</v>
      </c>
      <c r="J122" s="156"/>
      <c r="K122" s="156"/>
      <c r="L122" s="157"/>
      <c r="M122" s="155">
        <f>WORKDAY(I122,1)</f>
        <v>88</v>
      </c>
      <c r="N122" s="156"/>
      <c r="O122" s="156"/>
      <c r="P122" s="156"/>
      <c r="Q122" s="156"/>
      <c r="R122" s="157"/>
      <c r="S122" s="155">
        <f>WORKDAY(M122,1)</f>
        <v>89</v>
      </c>
      <c r="T122" s="156"/>
      <c r="U122" s="156"/>
      <c r="V122" s="157"/>
      <c r="AG122" s="16">
        <v>97</v>
      </c>
      <c r="AH122" s="16">
        <v>9</v>
      </c>
    </row>
    <row r="123" spans="2:34" ht="22" customHeight="1" x14ac:dyDescent="0.2">
      <c r="B123" s="154" t="str" cm="1">
        <f t="array" ref="B123">IFERROR(INDEX($D$30:$D$51,SMALL(IF($B$122=$N$30:$N$51,ROW($D$30:$D$51)-29,""),ROW()-122)),"")</f>
        <v/>
      </c>
      <c r="C123" s="154"/>
      <c r="D123" s="154"/>
      <c r="E123" s="154"/>
      <c r="F123" s="154" t="str" cm="1">
        <f t="array" ref="F123">IFERROR(INDEX($D$30:$D$51,SMALL(IF($F$122=$N$30:$N$51,ROW($D$30:$D$51)-29,""),ROW()-122)),"")</f>
        <v/>
      </c>
      <c r="G123" s="154"/>
      <c r="H123" s="154"/>
      <c r="I123" s="154" t="str" cm="1">
        <f t="array" ref="I123">IFERROR(INDEX($D$30:$D$51,SMALL(IF($I$122=$N$30:$N$51,ROW($D$30:$D$51)-29,""),ROW()-122)),"")</f>
        <v/>
      </c>
      <c r="J123" s="154"/>
      <c r="K123" s="154"/>
      <c r="L123" s="154"/>
      <c r="M123" s="154" t="str" cm="1">
        <f t="array" ref="M123">IFERROR(INDEX($D$30:$D$51,SMALL(IF($M$122=$N$30:$N$51,ROW($D$30:$D$51)-29,""),ROW()-122)),"")</f>
        <v/>
      </c>
      <c r="N123" s="154"/>
      <c r="O123" s="154"/>
      <c r="P123" s="154"/>
      <c r="Q123" s="154"/>
      <c r="R123" s="154"/>
      <c r="S123" s="173" t="str" cm="1">
        <f t="array" ref="S123">IFERROR(INDEX($D$30:$D$51,SMALL(IF($S$122=$N$30:$N$51,ROW($D$30:$D$51)-29,""),ROW()-122)),"")</f>
        <v/>
      </c>
      <c r="T123" s="174"/>
      <c r="U123" s="174"/>
      <c r="V123" s="175"/>
      <c r="AG123" s="16">
        <v>98</v>
      </c>
      <c r="AH123" s="16">
        <v>9</v>
      </c>
    </row>
    <row r="124" spans="2:34" ht="22" customHeight="1" x14ac:dyDescent="0.2">
      <c r="B124" s="154" t="str" cm="1">
        <f t="array" ref="B124">IFERROR(INDEX($D$30:$D$51,SMALL(IF($B$122=$N$30:$N$51,ROW($D$30:$D$51)-29,""),ROW()-122)),"")</f>
        <v/>
      </c>
      <c r="C124" s="154"/>
      <c r="D124" s="154"/>
      <c r="E124" s="154"/>
      <c r="F124" s="154" t="str" cm="1">
        <f t="array" ref="F124">IFERROR(INDEX($D$30:$D$51,SMALL(IF($F$122=$N$30:$N$51,ROW($D$30:$D$51)-29,""),ROW()-122)),"")</f>
        <v/>
      </c>
      <c r="G124" s="154"/>
      <c r="H124" s="154"/>
      <c r="I124" s="154" t="str" cm="1">
        <f t="array" ref="I124">IFERROR(INDEX($D$30:$D$51,SMALL(IF($I$122=$N$30:$N$51,ROW($D$30:$D$51)-29,""),ROW()-122)),"")</f>
        <v/>
      </c>
      <c r="J124" s="154"/>
      <c r="K124" s="154"/>
      <c r="L124" s="154"/>
      <c r="M124" s="154" t="str" cm="1">
        <f t="array" ref="M124">IFERROR(INDEX($D$30:$D$51,SMALL(IF($M$122=$N$30:$N$51,ROW($D$30:$D$51)-29,""),ROW()-122)),"")</f>
        <v/>
      </c>
      <c r="N124" s="154"/>
      <c r="O124" s="154"/>
      <c r="P124" s="154"/>
      <c r="Q124" s="154"/>
      <c r="R124" s="154"/>
      <c r="S124" s="161" t="str" cm="1">
        <f t="array" ref="S124">IFERROR(INDEX($D$30:$D$51,SMALL(IF($S$122=$N$30:$N$51,ROW($D$30:$D$51)-29,""),ROW()-122)),"")</f>
        <v/>
      </c>
      <c r="T124" s="162"/>
      <c r="U124" s="162"/>
      <c r="V124" s="163"/>
      <c r="AG124" s="16">
        <v>99</v>
      </c>
      <c r="AH124" s="16">
        <v>9</v>
      </c>
    </row>
    <row r="125" spans="2:34" ht="22" customHeight="1" x14ac:dyDescent="0.2">
      <c r="B125" s="154" t="str" cm="1">
        <f t="array" ref="B125">IFERROR(INDEX($D$30:$D$51,SMALL(IF($B$122=$N$30:$N$51,ROW($D$30:$D$51)-29,""),ROW()-122)),"")</f>
        <v/>
      </c>
      <c r="C125" s="154"/>
      <c r="D125" s="154"/>
      <c r="E125" s="154"/>
      <c r="F125" s="154" t="str" cm="1">
        <f t="array" ref="F125">IFERROR(INDEX($D$30:$D$51,SMALL(IF($F$122=$N$30:$N$51,ROW($D$30:$D$51)-29,""),ROW()-122)),"")</f>
        <v/>
      </c>
      <c r="G125" s="154"/>
      <c r="H125" s="154"/>
      <c r="I125" s="154" t="str" cm="1">
        <f t="array" ref="I125">IFERROR(INDEX($D$30:$D$51,SMALL(IF($I$122=$N$30:$N$51,ROW($D$30:$D$51)-29,""),ROW()-122)),"")</f>
        <v/>
      </c>
      <c r="J125" s="154"/>
      <c r="K125" s="154"/>
      <c r="L125" s="154"/>
      <c r="M125" s="154" t="str" cm="1">
        <f t="array" ref="M125">IFERROR(INDEX($D$30:$D$51,SMALL(IF($M$122=$N$30:$N$51,ROW($D$30:$D$51)-29,""),ROW()-122)),"")</f>
        <v/>
      </c>
      <c r="N125" s="154"/>
      <c r="O125" s="154"/>
      <c r="P125" s="154"/>
      <c r="Q125" s="154"/>
      <c r="R125" s="154"/>
      <c r="S125" s="161" t="str" cm="1">
        <f t="array" ref="S125">IFERROR(INDEX($D$30:$D$51,SMALL(IF($S$122=$N$30:$N$51,ROW($D$30:$D$51)-29,""),ROW()-122)),"")</f>
        <v/>
      </c>
      <c r="T125" s="162"/>
      <c r="U125" s="162"/>
      <c r="V125" s="163"/>
      <c r="AG125" s="16">
        <v>100</v>
      </c>
      <c r="AH125" s="16">
        <v>10</v>
      </c>
    </row>
    <row r="126" spans="2:34" ht="22" customHeight="1" x14ac:dyDescent="0.2">
      <c r="B126" s="154" t="str" cm="1">
        <f t="array" ref="B126">IFERROR(INDEX($D$30:$D$51,SMALL(IF($B$122=$N$30:$N$51,ROW($D$30:$D$51)-29,""),ROW()-122)),"")</f>
        <v/>
      </c>
      <c r="C126" s="154"/>
      <c r="D126" s="154"/>
      <c r="E126" s="154"/>
      <c r="F126" s="154" t="str" cm="1">
        <f t="array" ref="F126">IFERROR(INDEX($D$30:$D$51,SMALL(IF($F$122=$N$30:$N$51,ROW($D$30:$D$51)-29,""),ROW()-122)),"")</f>
        <v/>
      </c>
      <c r="G126" s="154"/>
      <c r="H126" s="154"/>
      <c r="I126" s="154" t="str" cm="1">
        <f t="array" ref="I126">IFERROR(INDEX($D$30:$D$51,SMALL(IF($I$122=$N$30:$N$51,ROW($D$30:$D$51)-29,""),ROW()-122)),"")</f>
        <v/>
      </c>
      <c r="J126" s="154"/>
      <c r="K126" s="154"/>
      <c r="L126" s="154"/>
      <c r="M126" s="154" t="str" cm="1">
        <f t="array" ref="M126">IFERROR(INDEX($D$30:$D$51,SMALL(IF($M$122=$N$30:$N$51,ROW($D$30:$D$51)-29,""),ROW()-122)),"")</f>
        <v/>
      </c>
      <c r="N126" s="154"/>
      <c r="O126" s="154"/>
      <c r="P126" s="154"/>
      <c r="Q126" s="154"/>
      <c r="R126" s="154"/>
      <c r="S126" s="161" t="str" cm="1">
        <f t="array" ref="S126">IFERROR(INDEX($D$30:$D$51,SMALL(IF($S$122=$N$30:$N$51,ROW($D$30:$D$51)-29,""),ROW()-122)),"")</f>
        <v/>
      </c>
      <c r="T126" s="162"/>
      <c r="U126" s="162"/>
      <c r="V126" s="163"/>
    </row>
    <row r="127" spans="2:34" ht="22" customHeight="1" x14ac:dyDescent="0.2"/>
    <row r="128" spans="2:34" ht="22" customHeight="1" x14ac:dyDescent="0.2"/>
    <row r="129" ht="22" customHeight="1" x14ac:dyDescent="0.2"/>
    <row r="130" ht="22" customHeight="1" x14ac:dyDescent="0.2"/>
  </sheetData>
  <mergeCells count="566">
    <mergeCell ref="I50:J50"/>
    <mergeCell ref="I39:J39"/>
    <mergeCell ref="I33:J33"/>
    <mergeCell ref="I34:J34"/>
    <mergeCell ref="I38:J38"/>
    <mergeCell ref="I35:J35"/>
    <mergeCell ref="B7:AA7"/>
    <mergeCell ref="B8:AA8"/>
    <mergeCell ref="B11:AA11"/>
    <mergeCell ref="I42:J42"/>
    <mergeCell ref="I43:J43"/>
    <mergeCell ref="I44:J44"/>
    <mergeCell ref="I45:J45"/>
    <mergeCell ref="I46:J46"/>
    <mergeCell ref="B20:E20"/>
    <mergeCell ref="AA14:AB15"/>
    <mergeCell ref="K48:M48"/>
    <mergeCell ref="K49:M49"/>
    <mergeCell ref="K50:M50"/>
    <mergeCell ref="K46:M46"/>
    <mergeCell ref="K47:M47"/>
    <mergeCell ref="B23:P24"/>
    <mergeCell ref="G21:G22"/>
    <mergeCell ref="H21:H22"/>
    <mergeCell ref="I51:J51"/>
    <mergeCell ref="K27:M28"/>
    <mergeCell ref="K29:M29"/>
    <mergeCell ref="K30:M30"/>
    <mergeCell ref="K31:M31"/>
    <mergeCell ref="K32:M32"/>
    <mergeCell ref="K33:M33"/>
    <mergeCell ref="K34:M34"/>
    <mergeCell ref="K35:M35"/>
    <mergeCell ref="K36:M36"/>
    <mergeCell ref="K37:M37"/>
    <mergeCell ref="K38:M38"/>
    <mergeCell ref="K39:M39"/>
    <mergeCell ref="K40:M40"/>
    <mergeCell ref="K41:M41"/>
    <mergeCell ref="K42:M42"/>
    <mergeCell ref="K43:M43"/>
    <mergeCell ref="K44:M44"/>
    <mergeCell ref="K45:M45"/>
    <mergeCell ref="I47:J47"/>
    <mergeCell ref="I48:J48"/>
    <mergeCell ref="I49:J49"/>
    <mergeCell ref="I40:J40"/>
    <mergeCell ref="I41:J41"/>
    <mergeCell ref="B126:E126"/>
    <mergeCell ref="F126:H126"/>
    <mergeCell ref="I126:L126"/>
    <mergeCell ref="M126:R126"/>
    <mergeCell ref="S126:V126"/>
    <mergeCell ref="B60:V60"/>
    <mergeCell ref="B61:V61"/>
    <mergeCell ref="B124:E124"/>
    <mergeCell ref="F124:H124"/>
    <mergeCell ref="I124:L124"/>
    <mergeCell ref="M124:R124"/>
    <mergeCell ref="S124:V124"/>
    <mergeCell ref="B125:E125"/>
    <mergeCell ref="F125:H125"/>
    <mergeCell ref="I125:L125"/>
    <mergeCell ref="M125:R125"/>
    <mergeCell ref="S125:V125"/>
    <mergeCell ref="B122:E122"/>
    <mergeCell ref="F122:H122"/>
    <mergeCell ref="I122:L122"/>
    <mergeCell ref="M122:R122"/>
    <mergeCell ref="S122:V122"/>
    <mergeCell ref="B123:E123"/>
    <mergeCell ref="F123:H123"/>
    <mergeCell ref="B119:E119"/>
    <mergeCell ref="F119:H119"/>
    <mergeCell ref="I119:L119"/>
    <mergeCell ref="M119:R119"/>
    <mergeCell ref="S119:V119"/>
    <mergeCell ref="I123:L123"/>
    <mergeCell ref="M123:R123"/>
    <mergeCell ref="S123:V123"/>
    <mergeCell ref="B120:E120"/>
    <mergeCell ref="F120:H120"/>
    <mergeCell ref="I120:L120"/>
    <mergeCell ref="M120:R120"/>
    <mergeCell ref="S120:V120"/>
    <mergeCell ref="B121:E121"/>
    <mergeCell ref="F121:H121"/>
    <mergeCell ref="I121:L121"/>
    <mergeCell ref="M121:R121"/>
    <mergeCell ref="S121:V121"/>
    <mergeCell ref="B117:E117"/>
    <mergeCell ref="F117:H117"/>
    <mergeCell ref="I117:L117"/>
    <mergeCell ref="M117:R117"/>
    <mergeCell ref="S117:V117"/>
    <mergeCell ref="B118:E118"/>
    <mergeCell ref="F118:H118"/>
    <mergeCell ref="I118:L118"/>
    <mergeCell ref="M118:R118"/>
    <mergeCell ref="S118:V118"/>
    <mergeCell ref="B115:E115"/>
    <mergeCell ref="F115:H115"/>
    <mergeCell ref="I115:L115"/>
    <mergeCell ref="M115:R115"/>
    <mergeCell ref="S115:V115"/>
    <mergeCell ref="B116:E116"/>
    <mergeCell ref="F116:H116"/>
    <mergeCell ref="I116:L116"/>
    <mergeCell ref="M116:R116"/>
    <mergeCell ref="S116:V116"/>
    <mergeCell ref="B113:E113"/>
    <mergeCell ref="F113:H113"/>
    <mergeCell ref="I113:L113"/>
    <mergeCell ref="M113:R113"/>
    <mergeCell ref="S113:V113"/>
    <mergeCell ref="B114:E114"/>
    <mergeCell ref="F114:H114"/>
    <mergeCell ref="I114:L114"/>
    <mergeCell ref="M114:R114"/>
    <mergeCell ref="S114:V114"/>
    <mergeCell ref="B111:E111"/>
    <mergeCell ref="F111:H111"/>
    <mergeCell ref="I111:L111"/>
    <mergeCell ref="M111:R111"/>
    <mergeCell ref="S111:V111"/>
    <mergeCell ref="B112:E112"/>
    <mergeCell ref="F112:H112"/>
    <mergeCell ref="I112:L112"/>
    <mergeCell ref="M112:R112"/>
    <mergeCell ref="S112:V112"/>
    <mergeCell ref="B109:E109"/>
    <mergeCell ref="F109:H109"/>
    <mergeCell ref="I109:L109"/>
    <mergeCell ref="M109:R109"/>
    <mergeCell ref="S109:V109"/>
    <mergeCell ref="B110:E110"/>
    <mergeCell ref="F110:H110"/>
    <mergeCell ref="I110:L110"/>
    <mergeCell ref="M110:R110"/>
    <mergeCell ref="S110:V110"/>
    <mergeCell ref="B107:E107"/>
    <mergeCell ref="F107:H107"/>
    <mergeCell ref="I107:L107"/>
    <mergeCell ref="M107:R107"/>
    <mergeCell ref="S107:V107"/>
    <mergeCell ref="B108:E108"/>
    <mergeCell ref="F108:H108"/>
    <mergeCell ref="I108:L108"/>
    <mergeCell ref="M108:R108"/>
    <mergeCell ref="S108:V108"/>
    <mergeCell ref="B105:E105"/>
    <mergeCell ref="F105:H105"/>
    <mergeCell ref="I105:L105"/>
    <mergeCell ref="M105:R105"/>
    <mergeCell ref="S105:V105"/>
    <mergeCell ref="B106:E106"/>
    <mergeCell ref="F106:H106"/>
    <mergeCell ref="I106:L106"/>
    <mergeCell ref="M106:R106"/>
    <mergeCell ref="S106:V106"/>
    <mergeCell ref="B103:E103"/>
    <mergeCell ref="F103:H103"/>
    <mergeCell ref="I103:L103"/>
    <mergeCell ref="M103:R103"/>
    <mergeCell ref="S103:V103"/>
    <mergeCell ref="B104:E104"/>
    <mergeCell ref="F104:H104"/>
    <mergeCell ref="I104:L104"/>
    <mergeCell ref="M104:R104"/>
    <mergeCell ref="S104:V104"/>
    <mergeCell ref="B101:E101"/>
    <mergeCell ref="F101:H101"/>
    <mergeCell ref="I101:L101"/>
    <mergeCell ref="M101:R101"/>
    <mergeCell ref="S101:V101"/>
    <mergeCell ref="B102:E102"/>
    <mergeCell ref="F102:H102"/>
    <mergeCell ref="I102:L102"/>
    <mergeCell ref="M102:R102"/>
    <mergeCell ref="S102:V102"/>
    <mergeCell ref="B99:E99"/>
    <mergeCell ref="F99:H99"/>
    <mergeCell ref="I99:L99"/>
    <mergeCell ref="M99:R99"/>
    <mergeCell ref="S99:V99"/>
    <mergeCell ref="B100:E100"/>
    <mergeCell ref="F100:H100"/>
    <mergeCell ref="I100:L100"/>
    <mergeCell ref="M100:R100"/>
    <mergeCell ref="S100:V100"/>
    <mergeCell ref="B97:E97"/>
    <mergeCell ref="F97:H97"/>
    <mergeCell ref="I97:L97"/>
    <mergeCell ref="M97:R97"/>
    <mergeCell ref="S97:V97"/>
    <mergeCell ref="B98:E98"/>
    <mergeCell ref="F98:H98"/>
    <mergeCell ref="I98:L98"/>
    <mergeCell ref="M98:R98"/>
    <mergeCell ref="S98:V98"/>
    <mergeCell ref="B95:E95"/>
    <mergeCell ref="F95:H95"/>
    <mergeCell ref="I95:L95"/>
    <mergeCell ref="M95:R95"/>
    <mergeCell ref="S95:V95"/>
    <mergeCell ref="B96:E96"/>
    <mergeCell ref="F96:H96"/>
    <mergeCell ref="I96:L96"/>
    <mergeCell ref="M96:R96"/>
    <mergeCell ref="S96:V96"/>
    <mergeCell ref="B93:E93"/>
    <mergeCell ref="F93:H93"/>
    <mergeCell ref="I93:L93"/>
    <mergeCell ref="M93:R93"/>
    <mergeCell ref="S93:V93"/>
    <mergeCell ref="B94:E94"/>
    <mergeCell ref="F94:H94"/>
    <mergeCell ref="I94:L94"/>
    <mergeCell ref="M94:R94"/>
    <mergeCell ref="S94:V94"/>
    <mergeCell ref="B91:E91"/>
    <mergeCell ref="F91:H91"/>
    <mergeCell ref="I91:L91"/>
    <mergeCell ref="M91:R91"/>
    <mergeCell ref="S91:V91"/>
    <mergeCell ref="B92:E92"/>
    <mergeCell ref="F92:H92"/>
    <mergeCell ref="I92:L92"/>
    <mergeCell ref="M92:R92"/>
    <mergeCell ref="S92:V92"/>
    <mergeCell ref="B89:E89"/>
    <mergeCell ref="F89:H89"/>
    <mergeCell ref="I89:L89"/>
    <mergeCell ref="M89:R89"/>
    <mergeCell ref="S89:V89"/>
    <mergeCell ref="B90:E90"/>
    <mergeCell ref="F90:H90"/>
    <mergeCell ref="I90:L90"/>
    <mergeCell ref="M90:R90"/>
    <mergeCell ref="S90:V90"/>
    <mergeCell ref="B87:E87"/>
    <mergeCell ref="F87:H87"/>
    <mergeCell ref="I87:L87"/>
    <mergeCell ref="M87:R87"/>
    <mergeCell ref="S87:V87"/>
    <mergeCell ref="B88:E88"/>
    <mergeCell ref="F88:H88"/>
    <mergeCell ref="I88:L88"/>
    <mergeCell ref="M88:R88"/>
    <mergeCell ref="S88:V88"/>
    <mergeCell ref="B85:E85"/>
    <mergeCell ref="F85:H85"/>
    <mergeCell ref="I85:L85"/>
    <mergeCell ref="M85:R85"/>
    <mergeCell ref="S85:V85"/>
    <mergeCell ref="B86:E86"/>
    <mergeCell ref="F86:H86"/>
    <mergeCell ref="I86:L86"/>
    <mergeCell ref="M86:R86"/>
    <mergeCell ref="S86:V86"/>
    <mergeCell ref="B83:E83"/>
    <mergeCell ref="F83:H83"/>
    <mergeCell ref="I83:L83"/>
    <mergeCell ref="M83:R83"/>
    <mergeCell ref="S83:V83"/>
    <mergeCell ref="B84:E84"/>
    <mergeCell ref="F84:H84"/>
    <mergeCell ref="I84:L84"/>
    <mergeCell ref="M84:R84"/>
    <mergeCell ref="S84:V84"/>
    <mergeCell ref="M80:R80"/>
    <mergeCell ref="M81:R81"/>
    <mergeCell ref="S79:V79"/>
    <mergeCell ref="S80:V80"/>
    <mergeCell ref="S81:V81"/>
    <mergeCell ref="B82:E82"/>
    <mergeCell ref="F82:H82"/>
    <mergeCell ref="I82:L82"/>
    <mergeCell ref="M82:R82"/>
    <mergeCell ref="S82:V82"/>
    <mergeCell ref="B80:E80"/>
    <mergeCell ref="B81:E81"/>
    <mergeCell ref="F79:H79"/>
    <mergeCell ref="F80:H80"/>
    <mergeCell ref="F81:H81"/>
    <mergeCell ref="I79:L79"/>
    <mergeCell ref="I80:L80"/>
    <mergeCell ref="I81:L81"/>
    <mergeCell ref="B74:E74"/>
    <mergeCell ref="B75:E75"/>
    <mergeCell ref="B76:E76"/>
    <mergeCell ref="F74:H74"/>
    <mergeCell ref="F75:H75"/>
    <mergeCell ref="F76:H76"/>
    <mergeCell ref="I74:L74"/>
    <mergeCell ref="I75:L75"/>
    <mergeCell ref="I76:L76"/>
    <mergeCell ref="B77:E77"/>
    <mergeCell ref="F77:H77"/>
    <mergeCell ref="I77:L77"/>
    <mergeCell ref="B78:E78"/>
    <mergeCell ref="F78:H78"/>
    <mergeCell ref="I78:L78"/>
    <mergeCell ref="M78:R78"/>
    <mergeCell ref="S78:V78"/>
    <mergeCell ref="B79:E79"/>
    <mergeCell ref="M79:R79"/>
    <mergeCell ref="B73:E73"/>
    <mergeCell ref="F73:H73"/>
    <mergeCell ref="I73:L73"/>
    <mergeCell ref="M73:R73"/>
    <mergeCell ref="S73:V73"/>
    <mergeCell ref="B69:E69"/>
    <mergeCell ref="B70:E70"/>
    <mergeCell ref="B71:E71"/>
    <mergeCell ref="B64:E64"/>
    <mergeCell ref="B65:E65"/>
    <mergeCell ref="S66:V66"/>
    <mergeCell ref="F69:H69"/>
    <mergeCell ref="F70:H70"/>
    <mergeCell ref="F71:H71"/>
    <mergeCell ref="I69:L69"/>
    <mergeCell ref="I70:L70"/>
    <mergeCell ref="I71:L71"/>
    <mergeCell ref="M69:R69"/>
    <mergeCell ref="M70:R70"/>
    <mergeCell ref="M71:R71"/>
    <mergeCell ref="S69:V69"/>
    <mergeCell ref="S70:V70"/>
    <mergeCell ref="S71:V71"/>
    <mergeCell ref="B67:E67"/>
    <mergeCell ref="F67:H67"/>
    <mergeCell ref="I67:L67"/>
    <mergeCell ref="M67:R67"/>
    <mergeCell ref="S67:V67"/>
    <mergeCell ref="B72:E72"/>
    <mergeCell ref="F72:H72"/>
    <mergeCell ref="I72:L72"/>
    <mergeCell ref="M72:R72"/>
    <mergeCell ref="S72:V72"/>
    <mergeCell ref="B66:E66"/>
    <mergeCell ref="F64:H64"/>
    <mergeCell ref="F65:H65"/>
    <mergeCell ref="F66:H66"/>
    <mergeCell ref="I64:L64"/>
    <mergeCell ref="I65:L65"/>
    <mergeCell ref="I66:L66"/>
    <mergeCell ref="B62:E62"/>
    <mergeCell ref="F62:H62"/>
    <mergeCell ref="I62:L62"/>
    <mergeCell ref="B63:E63"/>
    <mergeCell ref="F63:H63"/>
    <mergeCell ref="I63:L63"/>
    <mergeCell ref="X82:AB82"/>
    <mergeCell ref="X83:AB83"/>
    <mergeCell ref="B58:V59"/>
    <mergeCell ref="X68:AB68"/>
    <mergeCell ref="X69:AB69"/>
    <mergeCell ref="X70:AB70"/>
    <mergeCell ref="X71:AB71"/>
    <mergeCell ref="X72:AB72"/>
    <mergeCell ref="X73:AB73"/>
    <mergeCell ref="X74:AB74"/>
    <mergeCell ref="X75:AB75"/>
    <mergeCell ref="X76:AB76"/>
    <mergeCell ref="X77:AB77"/>
    <mergeCell ref="X78:AB78"/>
    <mergeCell ref="X79:AB79"/>
    <mergeCell ref="X80:AB80"/>
    <mergeCell ref="X81:AB81"/>
    <mergeCell ref="S77:V77"/>
    <mergeCell ref="M63:R63"/>
    <mergeCell ref="S63:V63"/>
    <mergeCell ref="B68:E68"/>
    <mergeCell ref="F68:H68"/>
    <mergeCell ref="I68:L68"/>
    <mergeCell ref="M68:R68"/>
    <mergeCell ref="M77:R77"/>
    <mergeCell ref="M64:R64"/>
    <mergeCell ref="M65:R65"/>
    <mergeCell ref="M66:R66"/>
    <mergeCell ref="S68:V68"/>
    <mergeCell ref="M74:R74"/>
    <mergeCell ref="M75:R75"/>
    <mergeCell ref="M76:R76"/>
    <mergeCell ref="S74:V74"/>
    <mergeCell ref="S75:V75"/>
    <mergeCell ref="S76:V76"/>
    <mergeCell ref="X58:AB59"/>
    <mergeCell ref="X60:AB61"/>
    <mergeCell ref="X62:AB62"/>
    <mergeCell ref="X63:AB63"/>
    <mergeCell ref="X64:AB64"/>
    <mergeCell ref="X65:AB65"/>
    <mergeCell ref="X66:AB66"/>
    <mergeCell ref="X67:AB67"/>
    <mergeCell ref="R20:AB21"/>
    <mergeCell ref="R38:W38"/>
    <mergeCell ref="X38:AB38"/>
    <mergeCell ref="R37:W37"/>
    <mergeCell ref="X34:AB34"/>
    <mergeCell ref="X35:AB35"/>
    <mergeCell ref="R22:AB23"/>
    <mergeCell ref="R24:W24"/>
    <mergeCell ref="X24:AB24"/>
    <mergeCell ref="S62:V62"/>
    <mergeCell ref="M62:R62"/>
    <mergeCell ref="S64:V64"/>
    <mergeCell ref="S65:V65"/>
    <mergeCell ref="E14:J15"/>
    <mergeCell ref="B17:D18"/>
    <mergeCell ref="E17:J18"/>
    <mergeCell ref="G50:H50"/>
    <mergeCell ref="G51:H51"/>
    <mergeCell ref="G48:H48"/>
    <mergeCell ref="G49:H49"/>
    <mergeCell ref="G46:H46"/>
    <mergeCell ref="G47:H47"/>
    <mergeCell ref="G44:H44"/>
    <mergeCell ref="G45:H45"/>
    <mergeCell ref="G37:H37"/>
    <mergeCell ref="G38:H38"/>
    <mergeCell ref="G39:H39"/>
    <mergeCell ref="G40:H40"/>
    <mergeCell ref="G41:H41"/>
    <mergeCell ref="G42:H42"/>
    <mergeCell ref="G43:H43"/>
    <mergeCell ref="D51:F51"/>
    <mergeCell ref="D44:F44"/>
    <mergeCell ref="D45:F45"/>
    <mergeCell ref="D46:F46"/>
    <mergeCell ref="D47:F47"/>
    <mergeCell ref="K51:M51"/>
    <mergeCell ref="N38:P38"/>
    <mergeCell ref="N48:P48"/>
    <mergeCell ref="N49:P49"/>
    <mergeCell ref="N50:P50"/>
    <mergeCell ref="N51:P51"/>
    <mergeCell ref="N39:P39"/>
    <mergeCell ref="N40:P40"/>
    <mergeCell ref="N41:P41"/>
    <mergeCell ref="N42:P42"/>
    <mergeCell ref="N43:P43"/>
    <mergeCell ref="N44:P44"/>
    <mergeCell ref="N45:P45"/>
    <mergeCell ref="N46:P46"/>
    <mergeCell ref="N47:P47"/>
    <mergeCell ref="B21:B22"/>
    <mergeCell ref="D21:D22"/>
    <mergeCell ref="E21:E22"/>
    <mergeCell ref="F21:F22"/>
    <mergeCell ref="C21:C22"/>
    <mergeCell ref="D30:F30"/>
    <mergeCell ref="D31:F31"/>
    <mergeCell ref="X26:AB26"/>
    <mergeCell ref="X27:AB27"/>
    <mergeCell ref="X28:AB28"/>
    <mergeCell ref="R27:W27"/>
    <mergeCell ref="R28:W28"/>
    <mergeCell ref="R30:W30"/>
    <mergeCell ref="G31:H31"/>
    <mergeCell ref="R34:W34"/>
    <mergeCell ref="R35:W35"/>
    <mergeCell ref="X25:AB25"/>
    <mergeCell ref="X31:AB31"/>
    <mergeCell ref="X32:AB32"/>
    <mergeCell ref="R36:W36"/>
    <mergeCell ref="I21:I22"/>
    <mergeCell ref="J21:J22"/>
    <mergeCell ref="O21:P22"/>
    <mergeCell ref="M21:M22"/>
    <mergeCell ref="N21:N22"/>
    <mergeCell ref="L21:L22"/>
    <mergeCell ref="K21:K22"/>
    <mergeCell ref="R25:W25"/>
    <mergeCell ref="N30:P30"/>
    <mergeCell ref="N33:P33"/>
    <mergeCell ref="N34:P34"/>
    <mergeCell ref="N35:P35"/>
    <mergeCell ref="N31:P31"/>
    <mergeCell ref="N32:P32"/>
    <mergeCell ref="X33:AB33"/>
    <mergeCell ref="R31:W31"/>
    <mergeCell ref="R26:W26"/>
    <mergeCell ref="G32:H32"/>
    <mergeCell ref="I27:J28"/>
    <mergeCell ref="I29:J29"/>
    <mergeCell ref="I30:J30"/>
    <mergeCell ref="I31:J31"/>
    <mergeCell ref="N27:P28"/>
    <mergeCell ref="G30:H30"/>
    <mergeCell ref="G29:H29"/>
    <mergeCell ref="R32:W32"/>
    <mergeCell ref="I32:J32"/>
    <mergeCell ref="G34:H34"/>
    <mergeCell ref="G35:H35"/>
    <mergeCell ref="G36:H36"/>
    <mergeCell ref="D50:F50"/>
    <mergeCell ref="X29:AB29"/>
    <mergeCell ref="X30:AB30"/>
    <mergeCell ref="N29:P29"/>
    <mergeCell ref="X39:AB39"/>
    <mergeCell ref="I36:J36"/>
    <mergeCell ref="I37:J37"/>
    <mergeCell ref="N37:P37"/>
    <mergeCell ref="N36:P36"/>
    <mergeCell ref="D48:F48"/>
    <mergeCell ref="D49:F49"/>
    <mergeCell ref="D38:F38"/>
    <mergeCell ref="D39:F39"/>
    <mergeCell ref="D40:F40"/>
    <mergeCell ref="D41:F41"/>
    <mergeCell ref="D42:F42"/>
    <mergeCell ref="D43:F43"/>
    <mergeCell ref="R41:W41"/>
    <mergeCell ref="R42:W42"/>
    <mergeCell ref="R43:W43"/>
    <mergeCell ref="R39:W39"/>
    <mergeCell ref="B9:AA9"/>
    <mergeCell ref="L14:Q15"/>
    <mergeCell ref="R14:T15"/>
    <mergeCell ref="X37:AB37"/>
    <mergeCell ref="R40:W40"/>
    <mergeCell ref="R29:W29"/>
    <mergeCell ref="X36:AB36"/>
    <mergeCell ref="R33:W33"/>
    <mergeCell ref="X51:AB51"/>
    <mergeCell ref="R50:W50"/>
    <mergeCell ref="R51:W51"/>
    <mergeCell ref="X40:AB40"/>
    <mergeCell ref="X41:AB41"/>
    <mergeCell ref="X42:AB42"/>
    <mergeCell ref="X43:AB43"/>
    <mergeCell ref="X44:AB44"/>
    <mergeCell ref="X45:AB45"/>
    <mergeCell ref="X46:AB46"/>
    <mergeCell ref="X47:AB47"/>
    <mergeCell ref="R44:W44"/>
    <mergeCell ref="R45:W45"/>
    <mergeCell ref="R46:W46"/>
    <mergeCell ref="R47:W47"/>
    <mergeCell ref="R48:W48"/>
    <mergeCell ref="AK29:AS29"/>
    <mergeCell ref="D53:P53"/>
    <mergeCell ref="D54:P54"/>
    <mergeCell ref="D55:P55"/>
    <mergeCell ref="V14:Z15"/>
    <mergeCell ref="B10:AA10"/>
    <mergeCell ref="L17:O18"/>
    <mergeCell ref="P17:T18"/>
    <mergeCell ref="D26:E26"/>
    <mergeCell ref="B14:D15"/>
    <mergeCell ref="R49:W49"/>
    <mergeCell ref="X48:AB48"/>
    <mergeCell ref="X49:AB49"/>
    <mergeCell ref="X50:AB50"/>
    <mergeCell ref="D27:F28"/>
    <mergeCell ref="D29:F29"/>
    <mergeCell ref="G27:H28"/>
    <mergeCell ref="D32:F32"/>
    <mergeCell ref="D33:F33"/>
    <mergeCell ref="D34:F34"/>
    <mergeCell ref="D35:F35"/>
    <mergeCell ref="D36:F36"/>
    <mergeCell ref="D37:F37"/>
    <mergeCell ref="G33:H33"/>
  </mergeCells>
  <phoneticPr fontId="4" type="noConversion"/>
  <conditionalFormatting sqref="E14">
    <cfRule type="containsBlanks" dxfId="126" priority="213">
      <formula>LEN(TRIM(E14))=0</formula>
    </cfRule>
  </conditionalFormatting>
  <conditionalFormatting sqref="AA14">
    <cfRule type="containsBlanks" dxfId="125" priority="193">
      <formula>LEN(TRIM(AA14))=0</formula>
    </cfRule>
  </conditionalFormatting>
  <conditionalFormatting sqref="E17">
    <cfRule type="containsBlanks" dxfId="124" priority="169">
      <formula>LEN(TRIM(E17))=0</formula>
    </cfRule>
  </conditionalFormatting>
  <conditionalFormatting sqref="P17">
    <cfRule type="containsBlanks" dxfId="123" priority="164">
      <formula>LEN(TRIM(P17))=0</formula>
    </cfRule>
  </conditionalFormatting>
  <conditionalFormatting sqref="B21:O21">
    <cfRule type="expression" dxfId="122" priority="215">
      <formula>$AF$28=10</formula>
    </cfRule>
  </conditionalFormatting>
  <conditionalFormatting sqref="B21:N21">
    <cfRule type="expression" dxfId="121" priority="216">
      <formula>$AF$28=9</formula>
    </cfRule>
  </conditionalFormatting>
  <conditionalFormatting sqref="B21:L21">
    <cfRule type="expression" dxfId="120" priority="217">
      <formula>$AF$28=8</formula>
    </cfRule>
  </conditionalFormatting>
  <conditionalFormatting sqref="B21:J21">
    <cfRule type="expression" dxfId="119" priority="218">
      <formula>$AF$28=7</formula>
    </cfRule>
  </conditionalFormatting>
  <conditionalFormatting sqref="B21:I21">
    <cfRule type="expression" dxfId="118" priority="219">
      <formula>$AF$28=6</formula>
    </cfRule>
  </conditionalFormatting>
  <conditionalFormatting sqref="B21:H21">
    <cfRule type="expression" dxfId="117" priority="220">
      <formula>$AF$28=5</formula>
    </cfRule>
  </conditionalFormatting>
  <conditionalFormatting sqref="B21:G21">
    <cfRule type="expression" dxfId="116" priority="221">
      <formula>$AF$28=4</formula>
    </cfRule>
  </conditionalFormatting>
  <conditionalFormatting sqref="B21:F21">
    <cfRule type="expression" dxfId="115" priority="222">
      <formula>$AF$28=3</formula>
    </cfRule>
  </conditionalFormatting>
  <conditionalFormatting sqref="B21:E21">
    <cfRule type="expression" dxfId="114" priority="223">
      <formula>$AF$28=2</formula>
    </cfRule>
  </conditionalFormatting>
  <conditionalFormatting sqref="B21:D21">
    <cfRule type="expression" dxfId="113" priority="224">
      <formula>$AF$28=1</formula>
    </cfRule>
  </conditionalFormatting>
  <conditionalFormatting sqref="B21:C21">
    <cfRule type="expression" dxfId="112" priority="225">
      <formula>$AF$28=0</formula>
    </cfRule>
  </conditionalFormatting>
  <conditionalFormatting sqref="D30:F51">
    <cfRule type="expression" dxfId="111" priority="138">
      <formula>$D$30=""</formula>
    </cfRule>
  </conditionalFormatting>
  <conditionalFormatting sqref="G30:H51">
    <cfRule type="expression" dxfId="110" priority="137">
      <formula>$G$30=""</formula>
    </cfRule>
  </conditionalFormatting>
  <conditionalFormatting sqref="I30:I47">
    <cfRule type="expression" dxfId="109" priority="136">
      <formula>$I$30=""</formula>
    </cfRule>
  </conditionalFormatting>
  <conditionalFormatting sqref="B67:V126">
    <cfRule type="expression" dxfId="3" priority="133">
      <formula>$AA$14="Weekly"</formula>
    </cfRule>
  </conditionalFormatting>
  <conditionalFormatting sqref="B67:V67">
    <cfRule type="expression" dxfId="108" priority="132">
      <formula>$AA$14="Weekly"</formula>
    </cfRule>
  </conditionalFormatting>
  <conditionalFormatting sqref="B62:V126">
    <cfRule type="expression" dxfId="2" priority="131">
      <formula>$AA$14=""</formula>
    </cfRule>
  </conditionalFormatting>
  <conditionalFormatting sqref="B62:V62">
    <cfRule type="expression" dxfId="107" priority="130">
      <formula>$AA$14=""</formula>
    </cfRule>
  </conditionalFormatting>
  <conditionalFormatting sqref="B82:V126">
    <cfRule type="expression" dxfId="1" priority="129">
      <formula>$AA$14="Monthly"</formula>
    </cfRule>
  </conditionalFormatting>
  <conditionalFormatting sqref="B81:V81">
    <cfRule type="expression" dxfId="106" priority="128">
      <formula>$AA$14="Monthly"</formula>
    </cfRule>
  </conditionalFormatting>
  <conditionalFormatting sqref="B82:V82">
    <cfRule type="expression" dxfId="105" priority="127">
      <formula>$AA$14="Monthly"</formula>
    </cfRule>
  </conditionalFormatting>
  <conditionalFormatting sqref="F62:V126">
    <cfRule type="expression" dxfId="0" priority="126">
      <formula>$AA$14="Daily"</formula>
    </cfRule>
  </conditionalFormatting>
  <conditionalFormatting sqref="B67:E126">
    <cfRule type="expression" dxfId="7" priority="125">
      <formula>$AA$14="Daily"</formula>
    </cfRule>
  </conditionalFormatting>
  <conditionalFormatting sqref="B67:E67">
    <cfRule type="expression" dxfId="104" priority="124">
      <formula>$AA$14="Daily"</formula>
    </cfRule>
  </conditionalFormatting>
  <conditionalFormatting sqref="B62:E66">
    <cfRule type="expression" dxfId="14" priority="123">
      <formula>$AA$14="Daily"</formula>
    </cfRule>
  </conditionalFormatting>
  <conditionalFormatting sqref="B68:E71">
    <cfRule type="expression" dxfId="103" priority="122">
      <formula>$AA$14="Daily"</formula>
    </cfRule>
  </conditionalFormatting>
  <conditionalFormatting sqref="B73:E76">
    <cfRule type="expression" dxfId="102" priority="121">
      <formula>$AA$14="Daily"</formula>
    </cfRule>
  </conditionalFormatting>
  <conditionalFormatting sqref="B78:E81">
    <cfRule type="expression" dxfId="13" priority="120">
      <formula>$AA$14="Daily"</formula>
    </cfRule>
  </conditionalFormatting>
  <conditionalFormatting sqref="B83:E86">
    <cfRule type="expression" dxfId="11" priority="119">
      <formula>$AA$14="Daily"</formula>
    </cfRule>
  </conditionalFormatting>
  <conditionalFormatting sqref="B88:E91">
    <cfRule type="expression" dxfId="101" priority="118">
      <formula>$AA$14="Daily"</formula>
    </cfRule>
  </conditionalFormatting>
  <conditionalFormatting sqref="B93:E96">
    <cfRule type="expression" dxfId="100" priority="117">
      <formula>$AA$14="Daily"</formula>
    </cfRule>
  </conditionalFormatting>
  <conditionalFormatting sqref="B98:E101">
    <cfRule type="expression" dxfId="6" priority="116">
      <formula>$AA$14="Daily"</formula>
    </cfRule>
  </conditionalFormatting>
  <conditionalFormatting sqref="N30:N51 K30:K51">
    <cfRule type="expression" dxfId="99" priority="226">
      <formula>$K$30=""</formula>
    </cfRule>
  </conditionalFormatting>
  <conditionalFormatting sqref="F63:H66">
    <cfRule type="expression" dxfId="98" priority="109">
      <formula>$AA$14="Daily"</formula>
    </cfRule>
  </conditionalFormatting>
  <conditionalFormatting sqref="F63:H66">
    <cfRule type="expression" dxfId="97" priority="108">
      <formula>$AA$14="Daily"</formula>
    </cfRule>
  </conditionalFormatting>
  <conditionalFormatting sqref="F116:H116">
    <cfRule type="expression" dxfId="96" priority="107">
      <formula>$AA$14="Daily"</formula>
    </cfRule>
  </conditionalFormatting>
  <conditionalFormatting sqref="B111:E111">
    <cfRule type="expression" dxfId="95" priority="106">
      <formula>$AA$14="Daily"</formula>
    </cfRule>
  </conditionalFormatting>
  <conditionalFormatting sqref="F62:V66">
    <cfRule type="expression" dxfId="94" priority="105">
      <formula>$AA$14="Daily"</formula>
    </cfRule>
  </conditionalFormatting>
  <conditionalFormatting sqref="N30:P51">
    <cfRule type="expression" dxfId="93" priority="104">
      <formula>$N$30=""</formula>
    </cfRule>
  </conditionalFormatting>
  <conditionalFormatting sqref="D30:P30">
    <cfRule type="expression" dxfId="92" priority="48">
      <formula>$AS$30="Red"</formula>
    </cfRule>
    <cfRule type="expression" dxfId="91" priority="103">
      <formula>$B$30=TRUE</formula>
    </cfRule>
  </conditionalFormatting>
  <conditionalFormatting sqref="D32:P32">
    <cfRule type="expression" dxfId="90" priority="46">
      <formula>$AS$32="Red"</formula>
    </cfRule>
    <cfRule type="expression" dxfId="89" priority="101">
      <formula>$B$32=TRUE</formula>
    </cfRule>
  </conditionalFormatting>
  <conditionalFormatting sqref="D33:H33 K33:P33">
    <cfRule type="expression" dxfId="88" priority="100">
      <formula>$B$33=TRUE</formula>
    </cfRule>
  </conditionalFormatting>
  <conditionalFormatting sqref="D34:H34 N34:P34">
    <cfRule type="expression" dxfId="87" priority="99">
      <formula>$B$34=TRUE</formula>
    </cfRule>
  </conditionalFormatting>
  <conditionalFormatting sqref="D35:H35 N35:P35">
    <cfRule type="expression" dxfId="86" priority="98">
      <formula>$B$35=TRUE</formula>
    </cfRule>
  </conditionalFormatting>
  <conditionalFormatting sqref="D36:H36 N36:P36">
    <cfRule type="expression" dxfId="85" priority="97">
      <formula>$B$36=TRUE</formula>
    </cfRule>
  </conditionalFormatting>
  <conditionalFormatting sqref="D37:H37 N37:P37">
    <cfRule type="expression" dxfId="84" priority="96">
      <formula>$B$37=TRUE</formula>
    </cfRule>
  </conditionalFormatting>
  <conditionalFormatting sqref="D38:P38">
    <cfRule type="expression" dxfId="83" priority="40">
      <formula>$AS$38="Red"</formula>
    </cfRule>
    <cfRule type="expression" dxfId="82" priority="95">
      <formula>$B$38=TRUE</formula>
    </cfRule>
  </conditionalFormatting>
  <conditionalFormatting sqref="D39:H39 N39:P39">
    <cfRule type="expression" dxfId="81" priority="94">
      <formula>$B$39=TRUE</formula>
    </cfRule>
  </conditionalFormatting>
  <conditionalFormatting sqref="D40:H40 N40:P40">
    <cfRule type="expression" dxfId="80" priority="93">
      <formula>$B$40=TRUE</formula>
    </cfRule>
  </conditionalFormatting>
  <conditionalFormatting sqref="D41:H41 N41:P41">
    <cfRule type="expression" dxfId="79" priority="92">
      <formula>$B$41=TRUE</formula>
    </cfRule>
  </conditionalFormatting>
  <conditionalFormatting sqref="D42:P42">
    <cfRule type="expression" dxfId="78" priority="36">
      <formula>$AS$42="Red"</formula>
    </cfRule>
    <cfRule type="expression" dxfId="77" priority="91">
      <formula>$B$42=TRUE</formula>
    </cfRule>
  </conditionalFormatting>
  <conditionalFormatting sqref="D43:P43">
    <cfRule type="expression" dxfId="76" priority="35">
      <formula>$AS$43="Red"</formula>
    </cfRule>
    <cfRule type="expression" dxfId="75" priority="90">
      <formula>$B$43=TRUE</formula>
    </cfRule>
  </conditionalFormatting>
  <conditionalFormatting sqref="D44:P44">
    <cfRule type="expression" dxfId="74" priority="34">
      <formula>$AS$44="Red"</formula>
    </cfRule>
    <cfRule type="expression" dxfId="73" priority="89">
      <formula>$B$44=TRUE</formula>
    </cfRule>
  </conditionalFormatting>
  <conditionalFormatting sqref="D45:P45">
    <cfRule type="expression" dxfId="72" priority="33">
      <formula>$AS$45="Red"</formula>
    </cfRule>
    <cfRule type="expression" dxfId="71" priority="88">
      <formula>$B$45=TRUE</formula>
    </cfRule>
  </conditionalFormatting>
  <conditionalFormatting sqref="D46:P46">
    <cfRule type="expression" dxfId="70" priority="32">
      <formula>$AS$46="Red"</formula>
    </cfRule>
    <cfRule type="expression" dxfId="69" priority="87">
      <formula>$B$46=TRUE</formula>
    </cfRule>
  </conditionalFormatting>
  <conditionalFormatting sqref="D47:P47">
    <cfRule type="expression" dxfId="68" priority="31">
      <formula>$AS$47="Red"</formula>
    </cfRule>
    <cfRule type="expression" dxfId="67" priority="86">
      <formula>$B$47=TRUE</formula>
    </cfRule>
  </conditionalFormatting>
  <conditionalFormatting sqref="D48:H48 K48:P48">
    <cfRule type="expression" dxfId="66" priority="30">
      <formula>$AS$48="Red"</formula>
    </cfRule>
    <cfRule type="expression" dxfId="65" priority="85">
      <formula>$B$48=TRUE</formula>
    </cfRule>
  </conditionalFormatting>
  <conditionalFormatting sqref="D49:H49 K49:P49">
    <cfRule type="expression" dxfId="64" priority="29">
      <formula>$AS$49="Red"</formula>
    </cfRule>
    <cfRule type="expression" dxfId="63" priority="84">
      <formula>$B$49=TRUE</formula>
    </cfRule>
  </conditionalFormatting>
  <conditionalFormatting sqref="D50:H50 K50:P50">
    <cfRule type="expression" dxfId="62" priority="28">
      <formula>$AS$50="Red"</formula>
    </cfRule>
    <cfRule type="expression" dxfId="61" priority="83">
      <formula>$B$50=TRUE</formula>
    </cfRule>
  </conditionalFormatting>
  <conditionalFormatting sqref="D51:H51 K51:P51">
    <cfRule type="expression" dxfId="60" priority="27">
      <formula>$AS$51="Red"</formula>
    </cfRule>
    <cfRule type="expression" dxfId="59" priority="82">
      <formula>$B$51=TRUE</formula>
    </cfRule>
  </conditionalFormatting>
  <conditionalFormatting sqref="R14">
    <cfRule type="containsBlanks" dxfId="58" priority="81">
      <formula>LEN(TRIM(R14))=0</formula>
    </cfRule>
  </conditionalFormatting>
  <conditionalFormatting sqref="I33:J33">
    <cfRule type="expression" dxfId="57" priority="68">
      <formula>$B$33=TRUE</formula>
    </cfRule>
  </conditionalFormatting>
  <conditionalFormatting sqref="I34:M34">
    <cfRule type="expression" dxfId="56" priority="67">
      <formula>$B$34=TRUE</formula>
    </cfRule>
  </conditionalFormatting>
  <conditionalFormatting sqref="I35:M35">
    <cfRule type="expression" dxfId="55" priority="66">
      <formula>$B$35=TRUE</formula>
    </cfRule>
  </conditionalFormatting>
  <conditionalFormatting sqref="I36:M36">
    <cfRule type="expression" dxfId="54" priority="65">
      <formula>$B$36=TRUE</formula>
    </cfRule>
  </conditionalFormatting>
  <conditionalFormatting sqref="I37:M37">
    <cfRule type="expression" dxfId="53" priority="64">
      <formula>$B$37=TRUE</formula>
    </cfRule>
  </conditionalFormatting>
  <conditionalFormatting sqref="I39:M39">
    <cfRule type="expression" dxfId="52" priority="63">
      <formula>$B$39=TRUE</formula>
    </cfRule>
  </conditionalFormatting>
  <conditionalFormatting sqref="I40:M40">
    <cfRule type="expression" dxfId="51" priority="62">
      <formula>$B$40=TRUE</formula>
    </cfRule>
  </conditionalFormatting>
  <conditionalFormatting sqref="I41:M41">
    <cfRule type="expression" dxfId="50" priority="61">
      <formula>$B$41=TRUE</formula>
    </cfRule>
  </conditionalFormatting>
  <conditionalFormatting sqref="B68:E71">
    <cfRule type="expression" dxfId="49" priority="60">
      <formula>$AA$14="Daily"</formula>
    </cfRule>
  </conditionalFormatting>
  <conditionalFormatting sqref="B76:V76">
    <cfRule type="expression" dxfId="48" priority="59">
      <formula>$AA$14="Monthly"</formula>
    </cfRule>
  </conditionalFormatting>
  <conditionalFormatting sqref="B73:E76">
    <cfRule type="expression" dxfId="47" priority="58">
      <formula>$AA$14="Daily"</formula>
    </cfRule>
  </conditionalFormatting>
  <conditionalFormatting sqref="B78:E81">
    <cfRule type="expression" dxfId="12" priority="56">
      <formula>$AA$14="Daily"</formula>
    </cfRule>
  </conditionalFormatting>
  <conditionalFormatting sqref="B83:E86">
    <cfRule type="expression" dxfId="10" priority="55">
      <formula>$AA$14="Daily"</formula>
    </cfRule>
  </conditionalFormatting>
  <conditionalFormatting sqref="B88:E91">
    <cfRule type="expression" dxfId="46" priority="54">
      <formula>$AA$14="Daily"</formula>
    </cfRule>
  </conditionalFormatting>
  <conditionalFormatting sqref="B93:E96">
    <cfRule type="expression" dxfId="45" priority="53">
      <formula>$AA$14="Daily"</formula>
    </cfRule>
  </conditionalFormatting>
  <conditionalFormatting sqref="B106:E106">
    <cfRule type="expression" dxfId="44" priority="52">
      <formula>$AA$14="Daily"</formula>
    </cfRule>
  </conditionalFormatting>
  <conditionalFormatting sqref="F111:H111">
    <cfRule type="expression" dxfId="43" priority="51">
      <formula>$AA$14="Daily"</formula>
    </cfRule>
  </conditionalFormatting>
  <conditionalFormatting sqref="D33:P33">
    <cfRule type="expression" dxfId="42" priority="45">
      <formula>$AS$33="Red"</formula>
    </cfRule>
  </conditionalFormatting>
  <conditionalFormatting sqref="D34:P34">
    <cfRule type="expression" dxfId="41" priority="44">
      <formula>$AS$34="Red"</formula>
    </cfRule>
  </conditionalFormatting>
  <conditionalFormatting sqref="D35:P35">
    <cfRule type="expression" dxfId="40" priority="43">
      <formula>$AS$35="Red"</formula>
    </cfRule>
  </conditionalFormatting>
  <conditionalFormatting sqref="D36:P36">
    <cfRule type="expression" dxfId="39" priority="42">
      <formula>$AS$36="Red"</formula>
    </cfRule>
  </conditionalFormatting>
  <conditionalFormatting sqref="D37:P37">
    <cfRule type="expression" dxfId="38" priority="41">
      <formula>$AS$37="Red"</formula>
    </cfRule>
  </conditionalFormatting>
  <conditionalFormatting sqref="D39:P39">
    <cfRule type="expression" dxfId="37" priority="39">
      <formula>$AS$39="Red"</formula>
    </cfRule>
  </conditionalFormatting>
  <conditionalFormatting sqref="D40:P40">
    <cfRule type="expression" dxfId="36" priority="38">
      <formula>$AS$40="Red"</formula>
    </cfRule>
  </conditionalFormatting>
  <conditionalFormatting sqref="D41:P41">
    <cfRule type="expression" dxfId="35" priority="37">
      <formula>$AS$41="Red"</formula>
    </cfRule>
  </conditionalFormatting>
  <conditionalFormatting sqref="D31:P31">
    <cfRule type="expression" dxfId="34" priority="25">
      <formula>$AS$31="Red"</formula>
    </cfRule>
    <cfRule type="expression" dxfId="33" priority="26">
      <formula>$B$31=TRUE</formula>
    </cfRule>
  </conditionalFormatting>
  <conditionalFormatting sqref="F121:H121">
    <cfRule type="expression" dxfId="32" priority="24">
      <formula>$AA$14="Daily"</formula>
    </cfRule>
  </conditionalFormatting>
  <conditionalFormatting sqref="B116:E116">
    <cfRule type="expression" dxfId="31" priority="23">
      <formula>$AA$14="Daily"</formula>
    </cfRule>
  </conditionalFormatting>
  <conditionalFormatting sqref="F116:H116">
    <cfRule type="expression" dxfId="30" priority="22">
      <formula>$AA$14="Daily"</formula>
    </cfRule>
  </conditionalFormatting>
  <conditionalFormatting sqref="B111:E111">
    <cfRule type="expression" dxfId="29" priority="21">
      <formula>$AA$14="Daily"</formula>
    </cfRule>
  </conditionalFormatting>
  <conditionalFormatting sqref="B103:E106">
    <cfRule type="expression" dxfId="28" priority="20">
      <formula>$AA$14="Daily"</formula>
    </cfRule>
  </conditionalFormatting>
  <conditionalFormatting sqref="B98:E101">
    <cfRule type="expression" dxfId="5" priority="19">
      <formula>$AA$14="Daily"</formula>
    </cfRule>
  </conditionalFormatting>
  <conditionalFormatting sqref="B98:E101">
    <cfRule type="expression" dxfId="4" priority="18">
      <formula>$AA$14="Daily"</formula>
    </cfRule>
  </conditionalFormatting>
  <conditionalFormatting sqref="B93:E96">
    <cfRule type="expression" dxfId="27" priority="17">
      <formula>$AA$14="Daily"</formula>
    </cfRule>
  </conditionalFormatting>
  <conditionalFormatting sqref="B93:E96">
    <cfRule type="expression" dxfId="26" priority="16">
      <formula>$AA$14="Daily"</formula>
    </cfRule>
  </conditionalFormatting>
  <conditionalFormatting sqref="B88:E91">
    <cfRule type="expression" dxfId="25" priority="15">
      <formula>$AA$14="Daily"</formula>
    </cfRule>
  </conditionalFormatting>
  <conditionalFormatting sqref="B88:E91">
    <cfRule type="expression" dxfId="24" priority="14">
      <formula>$AA$14="Daily"</formula>
    </cfRule>
  </conditionalFormatting>
  <conditionalFormatting sqref="B86:V86">
    <cfRule type="expression" dxfId="23" priority="13">
      <formula>$AA$14="Monthly"</formula>
    </cfRule>
  </conditionalFormatting>
  <conditionalFormatting sqref="B83:E86">
    <cfRule type="expression" dxfId="9" priority="12">
      <formula>$AA$14="Daily"</formula>
    </cfRule>
  </conditionalFormatting>
  <conditionalFormatting sqref="B83:E86">
    <cfRule type="expression" dxfId="8" priority="11">
      <formula>$AA$14="Daily"</formula>
    </cfRule>
  </conditionalFormatting>
  <conditionalFormatting sqref="I48:I51">
    <cfRule type="expression" dxfId="22" priority="8">
      <formula>$I$30=""</formula>
    </cfRule>
  </conditionalFormatting>
  <conditionalFormatting sqref="I48:J48">
    <cfRule type="expression" dxfId="21" priority="5">
      <formula>$AS$48="Red"</formula>
    </cfRule>
    <cfRule type="expression" dxfId="20" priority="7">
      <formula>$B$48=TRUE</formula>
    </cfRule>
  </conditionalFormatting>
  <conditionalFormatting sqref="I49:J50">
    <cfRule type="expression" dxfId="19" priority="4">
      <formula>$AS$50="Red"</formula>
    </cfRule>
  </conditionalFormatting>
  <conditionalFormatting sqref="I51:J51">
    <cfRule type="expression" dxfId="18" priority="2">
      <formula>$AS$50="Red"</formula>
    </cfRule>
    <cfRule type="expression" dxfId="17" priority="3">
      <formula>$B$51=TRUE</formula>
    </cfRule>
  </conditionalFormatting>
  <conditionalFormatting sqref="I49:J49">
    <cfRule type="expression" dxfId="16" priority="6">
      <formula>$B$49=TRUE</formula>
    </cfRule>
  </conditionalFormatting>
  <conditionalFormatting sqref="I50:J50">
    <cfRule type="expression" dxfId="15" priority="1">
      <formula>$B$50=TRUE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8" r:id="rId3" name="Check Box 314">
              <controlPr defaultSize="0" autoFill="0" autoLine="0" autoPict="0">
                <anchor moveWithCells="1">
                  <from>
                    <xdr:col>2</xdr:col>
                    <xdr:colOff>12700</xdr:colOff>
                    <xdr:row>33</xdr:row>
                    <xdr:rowOff>177800</xdr:rowOff>
                  </from>
                  <to>
                    <xdr:col>4</xdr:col>
                    <xdr:colOff>342900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4" name="Check Box 315">
              <controlPr defaultSize="0" autoFill="0" autoLine="0" autoPict="0">
                <anchor moveWithCells="1">
                  <from>
                    <xdr:col>2</xdr:col>
                    <xdr:colOff>12700</xdr:colOff>
                    <xdr:row>34</xdr:row>
                    <xdr:rowOff>165100</xdr:rowOff>
                  </from>
                  <to>
                    <xdr:col>4</xdr:col>
                    <xdr:colOff>342900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5" name="Check Box 316">
              <controlPr defaultSize="0" autoFill="0" autoLine="0" autoPict="0">
                <anchor moveWithCells="1">
                  <from>
                    <xdr:col>2</xdr:col>
                    <xdr:colOff>12700</xdr:colOff>
                    <xdr:row>35</xdr:row>
                    <xdr:rowOff>177800</xdr:rowOff>
                  </from>
                  <to>
                    <xdr:col>4</xdr:col>
                    <xdr:colOff>342900</xdr:colOff>
                    <xdr:row>37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6" name="Check Box 317">
              <controlPr defaultSize="0" autoFill="0" autoLine="0" autoPict="0">
                <anchor moveWithCells="1">
                  <from>
                    <xdr:col>2</xdr:col>
                    <xdr:colOff>12700</xdr:colOff>
                    <xdr:row>36</xdr:row>
                    <xdr:rowOff>165100</xdr:rowOff>
                  </from>
                  <to>
                    <xdr:col>4</xdr:col>
                    <xdr:colOff>342900</xdr:colOff>
                    <xdr:row>38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7" name="Check Box 318">
              <controlPr defaultSize="0" autoFill="0" autoLine="0" autoPict="0">
                <anchor moveWithCells="1">
                  <from>
                    <xdr:col>2</xdr:col>
                    <xdr:colOff>12700</xdr:colOff>
                    <xdr:row>37</xdr:row>
                    <xdr:rowOff>165100</xdr:rowOff>
                  </from>
                  <to>
                    <xdr:col>4</xdr:col>
                    <xdr:colOff>342900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8" name="Check Box 323">
              <controlPr defaultSize="0" autoFill="0" autoLine="0" autoPict="0">
                <anchor moveWithCells="1">
                  <from>
                    <xdr:col>2</xdr:col>
                    <xdr:colOff>12700</xdr:colOff>
                    <xdr:row>42</xdr:row>
                    <xdr:rowOff>139700</xdr:rowOff>
                  </from>
                  <to>
                    <xdr:col>4</xdr:col>
                    <xdr:colOff>342900</xdr:colOff>
                    <xdr:row>44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9" name="Check Box 324">
              <controlPr defaultSize="0" autoFill="0" autoLine="0" autoPict="0">
                <anchor moveWithCells="1">
                  <from>
                    <xdr:col>2</xdr:col>
                    <xdr:colOff>12700</xdr:colOff>
                    <xdr:row>43</xdr:row>
                    <xdr:rowOff>139700</xdr:rowOff>
                  </from>
                  <to>
                    <xdr:col>4</xdr:col>
                    <xdr:colOff>342900</xdr:colOff>
                    <xdr:row>45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0" name="Check Box 325">
              <controlPr defaultSize="0" autoFill="0" autoLine="0" autoPict="0">
                <anchor moveWithCells="1">
                  <from>
                    <xdr:col>2</xdr:col>
                    <xdr:colOff>12700</xdr:colOff>
                    <xdr:row>44</xdr:row>
                    <xdr:rowOff>139700</xdr:rowOff>
                  </from>
                  <to>
                    <xdr:col>4</xdr:col>
                    <xdr:colOff>342900</xdr:colOff>
                    <xdr:row>46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1" name="Check Box 326">
              <controlPr defaultSize="0" autoFill="0" autoLine="0" autoPict="0">
                <anchor moveWithCells="1">
                  <from>
                    <xdr:col>2</xdr:col>
                    <xdr:colOff>12700</xdr:colOff>
                    <xdr:row>45</xdr:row>
                    <xdr:rowOff>139700</xdr:rowOff>
                  </from>
                  <to>
                    <xdr:col>4</xdr:col>
                    <xdr:colOff>342900</xdr:colOff>
                    <xdr:row>47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2" name="Check Box 327">
              <controlPr defaultSize="0" autoFill="0" autoLine="0" autoPict="0">
                <anchor moveWithCells="1">
                  <from>
                    <xdr:col>2</xdr:col>
                    <xdr:colOff>12700</xdr:colOff>
                    <xdr:row>46</xdr:row>
                    <xdr:rowOff>139700</xdr:rowOff>
                  </from>
                  <to>
                    <xdr:col>4</xdr:col>
                    <xdr:colOff>342900</xdr:colOff>
                    <xdr:row>48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3" name="Check Box 328">
              <controlPr defaultSize="0" autoFill="0" autoLine="0" autoPict="0">
                <anchor moveWithCells="1">
                  <from>
                    <xdr:col>2</xdr:col>
                    <xdr:colOff>12700</xdr:colOff>
                    <xdr:row>47</xdr:row>
                    <xdr:rowOff>139700</xdr:rowOff>
                  </from>
                  <to>
                    <xdr:col>4</xdr:col>
                    <xdr:colOff>342900</xdr:colOff>
                    <xdr:row>49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4" name="Check Box 329">
              <controlPr defaultSize="0" autoFill="0" autoLine="0" autoPict="0">
                <anchor moveWithCells="1">
                  <from>
                    <xdr:col>2</xdr:col>
                    <xdr:colOff>12700</xdr:colOff>
                    <xdr:row>48</xdr:row>
                    <xdr:rowOff>127000</xdr:rowOff>
                  </from>
                  <to>
                    <xdr:col>4</xdr:col>
                    <xdr:colOff>342900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5" name="Check Box 330">
              <controlPr defaultSize="0" autoFill="0" autoLine="0" autoPict="0">
                <anchor moveWithCells="1">
                  <from>
                    <xdr:col>2</xdr:col>
                    <xdr:colOff>12700</xdr:colOff>
                    <xdr:row>49</xdr:row>
                    <xdr:rowOff>127000</xdr:rowOff>
                  </from>
                  <to>
                    <xdr:col>4</xdr:col>
                    <xdr:colOff>342900</xdr:colOff>
                    <xdr:row>51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16" name="Check Box 386">
              <controlPr defaultSize="0" autoFill="0" autoLine="0" autoPict="0">
                <anchor moveWithCells="1">
                  <from>
                    <xdr:col>2</xdr:col>
                    <xdr:colOff>12700</xdr:colOff>
                    <xdr:row>28</xdr:row>
                    <xdr:rowOff>228600</xdr:rowOff>
                  </from>
                  <to>
                    <xdr:col>4</xdr:col>
                    <xdr:colOff>342900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7" name="Check Box 390">
              <controlPr defaultSize="0" autoFill="0" autoLine="0" autoPict="0">
                <anchor moveWithCells="1">
                  <from>
                    <xdr:col>2</xdr:col>
                    <xdr:colOff>12700</xdr:colOff>
                    <xdr:row>29</xdr:row>
                    <xdr:rowOff>215900</xdr:rowOff>
                  </from>
                  <to>
                    <xdr:col>4</xdr:col>
                    <xdr:colOff>342900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8" name="Check Box 391">
              <controlPr defaultSize="0" autoFill="0" autoLine="0" autoPict="0">
                <anchor moveWithCells="1">
                  <from>
                    <xdr:col>2</xdr:col>
                    <xdr:colOff>12700</xdr:colOff>
                    <xdr:row>32</xdr:row>
                    <xdr:rowOff>215900</xdr:rowOff>
                  </from>
                  <to>
                    <xdr:col>4</xdr:col>
                    <xdr:colOff>342900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9" name="Check Box 393">
              <controlPr defaultSize="0" autoFill="0" autoLine="0" autoPict="0">
                <anchor moveWithCells="1">
                  <from>
                    <xdr:col>2</xdr:col>
                    <xdr:colOff>12700</xdr:colOff>
                    <xdr:row>30</xdr:row>
                    <xdr:rowOff>215900</xdr:rowOff>
                  </from>
                  <to>
                    <xdr:col>4</xdr:col>
                    <xdr:colOff>342900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20" name="Check Box 394">
              <controlPr defaultSize="0" autoFill="0" autoLine="0" autoPict="0">
                <anchor moveWithCells="1">
                  <from>
                    <xdr:col>2</xdr:col>
                    <xdr:colOff>12700</xdr:colOff>
                    <xdr:row>31</xdr:row>
                    <xdr:rowOff>215900</xdr:rowOff>
                  </from>
                  <to>
                    <xdr:col>4</xdr:col>
                    <xdr:colOff>342900</xdr:colOff>
                    <xdr:row>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21" name="Check Box 395">
              <controlPr defaultSize="0" autoFill="0" autoLine="0" autoPict="0">
                <anchor moveWithCells="1">
                  <from>
                    <xdr:col>2</xdr:col>
                    <xdr:colOff>12700</xdr:colOff>
                    <xdr:row>38</xdr:row>
                    <xdr:rowOff>215900</xdr:rowOff>
                  </from>
                  <to>
                    <xdr:col>4</xdr:col>
                    <xdr:colOff>342900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22" name="Check Box 396">
              <controlPr defaultSize="0" autoFill="0" autoLine="0" autoPict="0">
                <anchor moveWithCells="1">
                  <from>
                    <xdr:col>2</xdr:col>
                    <xdr:colOff>12700</xdr:colOff>
                    <xdr:row>39</xdr:row>
                    <xdr:rowOff>215900</xdr:rowOff>
                  </from>
                  <to>
                    <xdr:col>4</xdr:col>
                    <xdr:colOff>342900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23" name="Check Box 397">
              <controlPr defaultSize="0" autoFill="0" autoLine="0" autoPict="0">
                <anchor moveWithCells="1">
                  <from>
                    <xdr:col>2</xdr:col>
                    <xdr:colOff>12700</xdr:colOff>
                    <xdr:row>40</xdr:row>
                    <xdr:rowOff>215900</xdr:rowOff>
                  </from>
                  <to>
                    <xdr:col>4</xdr:col>
                    <xdr:colOff>342900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24" name="Check Box 398">
              <controlPr defaultSize="0" autoFill="0" autoLine="0" autoPict="0">
                <anchor moveWithCells="1">
                  <from>
                    <xdr:col>2</xdr:col>
                    <xdr:colOff>12700</xdr:colOff>
                    <xdr:row>41</xdr:row>
                    <xdr:rowOff>215900</xdr:rowOff>
                  </from>
                  <to>
                    <xdr:col>4</xdr:col>
                    <xdr:colOff>342900</xdr:colOff>
                    <xdr:row>43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44452BE-EAF7-3C4D-8598-7B148C0546F1}">
          <x14:formula1>
            <xm:f>Data!$A$3:$A$6</xm:f>
          </x14:formula1>
          <xm:sqref>AA14:AB15</xm:sqref>
        </x14:dataValidation>
        <x14:dataValidation type="list" allowBlank="1" showInputMessage="1" showErrorMessage="1" xr:uid="{E5AD54E3-C037-9742-AAB8-7F5927120601}">
          <x14:formula1>
            <xm:f>Data!$C$3:$C$4</xm:f>
          </x14:formula1>
          <xm:sqref>K30:M51</xm:sqref>
        </x14:dataValidation>
        <x14:dataValidation type="list" allowBlank="1" showInputMessage="1" showErrorMessage="1" xr:uid="{E3AA592D-C0DA-5F43-80B0-921C8D1C5710}">
          <x14:formula1>
            <xm:f>Data!$B$3:$B$4</xm:f>
          </x14:formula1>
          <xm:sqref>I30:I47 I48:J51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58649-589E-5849-BAD9-E6B38D8A9B83}">
  <dimension ref="A1:C1000"/>
  <sheetViews>
    <sheetView workbookViewId="0">
      <selection activeCell="B8" sqref="B8"/>
    </sheetView>
  </sheetViews>
  <sheetFormatPr baseColWidth="10" defaultColWidth="12" defaultRowHeight="16" x14ac:dyDescent="0.2"/>
  <cols>
    <col min="1" max="3" width="36.83203125" style="1" customWidth="1"/>
    <col min="4" max="16384" width="12" style="1"/>
  </cols>
  <sheetData>
    <row r="1" spans="1:3" ht="37.5" customHeight="1" x14ac:dyDescent="0.2">
      <c r="A1" s="2" t="s">
        <v>2</v>
      </c>
      <c r="B1" s="2" t="s">
        <v>12</v>
      </c>
      <c r="C1" s="2" t="s">
        <v>13</v>
      </c>
    </row>
    <row r="2" spans="1:3" ht="95" customHeight="1" x14ac:dyDescent="0.2">
      <c r="A2" s="191"/>
      <c r="B2" s="191"/>
      <c r="C2" s="191"/>
    </row>
    <row r="3" spans="1:3" ht="22.5" customHeight="1" x14ac:dyDescent="0.2">
      <c r="A3" s="3" t="s">
        <v>3</v>
      </c>
      <c r="B3" s="8" t="s">
        <v>0</v>
      </c>
      <c r="C3" s="10" t="s">
        <v>0</v>
      </c>
    </row>
    <row r="4" spans="1:3" ht="22.5" customHeight="1" x14ac:dyDescent="0.2">
      <c r="A4" s="4" t="s">
        <v>4</v>
      </c>
      <c r="B4" s="9" t="s">
        <v>1</v>
      </c>
      <c r="C4" s="11" t="s">
        <v>1</v>
      </c>
    </row>
    <row r="5" spans="1:3" ht="22.5" customHeight="1" x14ac:dyDescent="0.2">
      <c r="A5" s="5" t="s">
        <v>5</v>
      </c>
      <c r="B5" s="7"/>
    </row>
    <row r="6" spans="1:3" ht="22.5" customHeight="1" x14ac:dyDescent="0.2">
      <c r="A6" s="5" t="s">
        <v>6</v>
      </c>
    </row>
    <row r="7" spans="1:3" ht="22.5" customHeight="1" x14ac:dyDescent="0.2">
      <c r="A7" s="6"/>
    </row>
    <row r="8" spans="1:3" ht="22.5" customHeight="1" x14ac:dyDescent="0.2"/>
    <row r="9" spans="1:3" ht="22.5" customHeight="1" x14ac:dyDescent="0.2"/>
    <row r="10" spans="1:3" ht="22.5" customHeight="1" x14ac:dyDescent="0.2"/>
    <row r="11" spans="1:3" ht="22.5" customHeight="1" x14ac:dyDescent="0.2"/>
    <row r="12" spans="1:3" ht="22.5" customHeight="1" x14ac:dyDescent="0.2"/>
    <row r="13" spans="1:3" ht="22.5" customHeight="1" x14ac:dyDescent="0.2"/>
    <row r="14" spans="1:3" ht="22.5" customHeight="1" x14ac:dyDescent="0.2"/>
    <row r="15" spans="1:3" ht="22.5" customHeight="1" x14ac:dyDescent="0.2"/>
    <row r="16" spans="1:3" ht="22.5" customHeight="1" x14ac:dyDescent="0.2"/>
    <row r="17" ht="22.5" customHeight="1" x14ac:dyDescent="0.2"/>
    <row r="18" ht="22.5" customHeight="1" x14ac:dyDescent="0.2"/>
    <row r="19" ht="22.5" customHeight="1" x14ac:dyDescent="0.2"/>
    <row r="20" ht="22.5" customHeight="1" x14ac:dyDescent="0.2"/>
    <row r="21" ht="22.5" customHeight="1" x14ac:dyDescent="0.2"/>
    <row r="22" ht="22.5" customHeight="1" x14ac:dyDescent="0.2"/>
    <row r="23" ht="22.5" customHeight="1" x14ac:dyDescent="0.2"/>
    <row r="24" ht="22.5" customHeight="1" x14ac:dyDescent="0.2"/>
    <row r="25" ht="22.5" customHeight="1" x14ac:dyDescent="0.2"/>
    <row r="26" ht="22.5" customHeight="1" x14ac:dyDescent="0.2"/>
    <row r="27" ht="22.5" customHeight="1" x14ac:dyDescent="0.2"/>
    <row r="28" ht="22.5" customHeight="1" x14ac:dyDescent="0.2"/>
    <row r="29" ht="22.5" customHeight="1" x14ac:dyDescent="0.2"/>
    <row r="30" ht="22.5" customHeight="1" x14ac:dyDescent="0.2"/>
    <row r="31" ht="22.5" customHeight="1" x14ac:dyDescent="0.2"/>
    <row r="32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22.5" customHeight="1" x14ac:dyDescent="0.2"/>
    <row r="47" ht="22.5" customHeight="1" x14ac:dyDescent="0.2"/>
    <row r="48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2:C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Name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daiana.vaquero.vega@aihr.com</dc:creator>
  <cp:lastModifiedBy>daiana.vaquero.vega@aihr.com</cp:lastModifiedBy>
  <dcterms:created xsi:type="dcterms:W3CDTF">2022-11-01T12:35:32Z</dcterms:created>
  <dcterms:modified xsi:type="dcterms:W3CDTF">2023-01-13T17:16:53Z</dcterms:modified>
</cp:coreProperties>
</file>